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EDEB190B-6FC2-4B9A-B064-86BE2ED9DFCF}" xr6:coauthVersionLast="44" xr6:coauthVersionMax="44" xr10:uidLastSave="{00000000-0000-0000-0000-000000000000}"/>
  <bookViews>
    <workbookView xWindow="29865" yWindow="870" windowWidth="18705" windowHeight="12375"/>
  </bookViews>
  <sheets>
    <sheet name="WAR" sheetId="1" r:id="rId1"/>
    <sheet name="3x20" sheetId="2" r:id="rId2"/>
    <sheet name="MAR" sheetId="7" r:id="rId3"/>
    <sheet name="M Prone" sheetId="9" r:id="rId4"/>
    <sheet name="3x40" sheetId="6" r:id="rId5"/>
    <sheet name="WAP" sheetId="5" r:id="rId6"/>
    <sheet name="MAP" sheetId="4" r:id="rId7"/>
    <sheet name="M Sport" sheetId="3" r:id="rId8"/>
    <sheet name="W Sport" sheetId="8" r:id="rId9"/>
  </sheets>
  <definedNames>
    <definedName name="_xlnm.Print_Area" localSheetId="7">'M Sport'!$A$1:$Q$50</definedName>
    <definedName name="_xlnm.Print_Area" localSheetId="6">MAP!$A$1:$Y$79</definedName>
    <definedName name="_xlnm.Print_Titles" localSheetId="1">'3x20'!$17:$17</definedName>
    <definedName name="_xlnm.Print_Titles" localSheetId="4">'3x40'!$17:$17</definedName>
    <definedName name="_xlnm.Print_Titles" localSheetId="3">'M Prone'!$17:$17</definedName>
    <definedName name="_xlnm.Print_Titles" localSheetId="2">MAR!$17:$17</definedName>
    <definedName name="_xlnm.Print_Titles" localSheetId="0">WAR!$17:$17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" i="8" l="1"/>
  <c r="J19" i="8"/>
  <c r="O19" i="8"/>
  <c r="Q19" i="8"/>
  <c r="J20" i="8"/>
  <c r="J22" i="8"/>
  <c r="N21" i="8"/>
  <c r="J21" i="8"/>
  <c r="O21" i="8"/>
  <c r="Q21" i="8"/>
  <c r="N23" i="8"/>
  <c r="J23" i="8"/>
  <c r="O23" i="8"/>
  <c r="Q23" i="8"/>
  <c r="J24" i="8"/>
  <c r="N25" i="8"/>
  <c r="J25" i="8"/>
  <c r="O25" i="8"/>
  <c r="Q25" i="8" s="1"/>
  <c r="J18" i="8"/>
  <c r="M24" i="8"/>
  <c r="L24" i="8"/>
  <c r="K24" i="8"/>
  <c r="N24" i="8" s="1"/>
  <c r="O24" i="8" s="1"/>
  <c r="Q24" i="8" s="1"/>
  <c r="M18" i="8"/>
  <c r="L18" i="8"/>
  <c r="K18" i="8"/>
  <c r="M27" i="8"/>
  <c r="L27" i="8"/>
  <c r="N27" i="8" s="1"/>
  <c r="O27" i="8" s="1"/>
  <c r="K27" i="8"/>
  <c r="M22" i="8"/>
  <c r="L22" i="8"/>
  <c r="K22" i="8"/>
  <c r="N22" i="8" s="1"/>
  <c r="O22" i="8" s="1"/>
  <c r="Q22" i="8" s="1"/>
  <c r="M30" i="8"/>
  <c r="L30" i="8"/>
  <c r="K30" i="8"/>
  <c r="M20" i="8"/>
  <c r="L20" i="8"/>
  <c r="K20" i="8"/>
  <c r="M32" i="8"/>
  <c r="L32" i="8"/>
  <c r="N32" i="8" s="1"/>
  <c r="O32" i="8" s="1"/>
  <c r="K32" i="8"/>
  <c r="J19" i="3"/>
  <c r="J20" i="3"/>
  <c r="N22" i="3"/>
  <c r="J22" i="3"/>
  <c r="O22" i="3"/>
  <c r="P22" i="3" s="1"/>
  <c r="N25" i="3"/>
  <c r="J25" i="3"/>
  <c r="O25" i="3"/>
  <c r="P25" i="3" s="1"/>
  <c r="N24" i="3"/>
  <c r="J24" i="3"/>
  <c r="O24" i="3"/>
  <c r="P24" i="3" s="1"/>
  <c r="N23" i="3"/>
  <c r="J23" i="3"/>
  <c r="O23" i="3" s="1"/>
  <c r="P23" i="3" s="1"/>
  <c r="J21" i="3"/>
  <c r="N18" i="3"/>
  <c r="J18" i="3"/>
  <c r="O18" i="3"/>
  <c r="P18" i="3" s="1"/>
  <c r="M36" i="3"/>
  <c r="L36" i="3"/>
  <c r="K36" i="3"/>
  <c r="M20" i="3"/>
  <c r="L20" i="3"/>
  <c r="K20" i="3"/>
  <c r="N20" i="3" s="1"/>
  <c r="M19" i="3"/>
  <c r="L19" i="3"/>
  <c r="K19" i="3"/>
  <c r="N19" i="3" s="1"/>
  <c r="O19" i="3" s="1"/>
  <c r="P19" i="3" s="1"/>
  <c r="M40" i="3"/>
  <c r="L40" i="3"/>
  <c r="K40" i="3"/>
  <c r="M44" i="3"/>
  <c r="L44" i="3"/>
  <c r="K44" i="3"/>
  <c r="M33" i="3"/>
  <c r="L33" i="3"/>
  <c r="K33" i="3"/>
  <c r="M35" i="3"/>
  <c r="L35" i="3"/>
  <c r="K35" i="3"/>
  <c r="M27" i="3"/>
  <c r="L27" i="3"/>
  <c r="K27" i="3"/>
  <c r="M21" i="3"/>
  <c r="L21" i="3"/>
  <c r="K21" i="3"/>
  <c r="M34" i="3"/>
  <c r="L34" i="3"/>
  <c r="K34" i="3"/>
  <c r="M47" i="3"/>
  <c r="L47" i="3"/>
  <c r="K47" i="3"/>
  <c r="R19" i="5"/>
  <c r="S19" i="5" s="1"/>
  <c r="W19" i="5" s="1"/>
  <c r="L19" i="5"/>
  <c r="R20" i="5"/>
  <c r="L20" i="5"/>
  <c r="R21" i="5"/>
  <c r="S21" i="5" s="1"/>
  <c r="W21" i="5" s="1"/>
  <c r="L21" i="5"/>
  <c r="R22" i="5"/>
  <c r="L22" i="5"/>
  <c r="R25" i="5"/>
  <c r="S25" i="5" s="1"/>
  <c r="W25" i="5" s="1"/>
  <c r="L25" i="5"/>
  <c r="R23" i="5"/>
  <c r="L23" i="5"/>
  <c r="R24" i="5"/>
  <c r="S24" i="5" s="1"/>
  <c r="W24" i="5" s="1"/>
  <c r="L24" i="5"/>
  <c r="R18" i="5"/>
  <c r="L18" i="5"/>
  <c r="V20" i="4"/>
  <c r="W20" i="4" s="1"/>
  <c r="Y20" i="4" s="1"/>
  <c r="W7" i="4" s="1"/>
  <c r="N20" i="4"/>
  <c r="V19" i="4"/>
  <c r="W19" i="4" s="1"/>
  <c r="Y19" i="4" s="1"/>
  <c r="W6" i="4" s="1"/>
  <c r="N19" i="4"/>
  <c r="V18" i="4"/>
  <c r="N18" i="4"/>
  <c r="W18" i="4"/>
  <c r="Y18" i="4"/>
  <c r="W5" i="4" s="1"/>
  <c r="V21" i="4"/>
  <c r="N21" i="4"/>
  <c r="W21" i="4" s="1"/>
  <c r="Y21" i="4" s="1"/>
  <c r="V22" i="4"/>
  <c r="N22" i="4"/>
  <c r="W22" i="4" s="1"/>
  <c r="Y22" i="4" s="1"/>
  <c r="V25" i="4"/>
  <c r="N25" i="4"/>
  <c r="W25" i="4"/>
  <c r="Y25" i="4" s="1"/>
  <c r="V24" i="4"/>
  <c r="N24" i="4"/>
  <c r="W24" i="4"/>
  <c r="Y24" i="4" s="1"/>
  <c r="V23" i="4"/>
  <c r="N23" i="4"/>
  <c r="W23" i="4" s="1"/>
  <c r="Y23" i="4" s="1"/>
  <c r="R54" i="5"/>
  <c r="L54" i="5"/>
  <c r="S54" i="5"/>
  <c r="R56" i="5"/>
  <c r="L56" i="5"/>
  <c r="S56" i="5"/>
  <c r="V28" i="4"/>
  <c r="W28" i="4" s="1"/>
  <c r="N28" i="4"/>
  <c r="V31" i="4"/>
  <c r="N31" i="4"/>
  <c r="V32" i="4"/>
  <c r="N32" i="4"/>
  <c r="W32" i="4"/>
  <c r="V29" i="4"/>
  <c r="N29" i="4"/>
  <c r="W29" i="4"/>
  <c r="V30" i="4"/>
  <c r="W30" i="4" s="1"/>
  <c r="N30" i="4"/>
  <c r="V27" i="4"/>
  <c r="W27" i="4" s="1"/>
  <c r="N27" i="4"/>
  <c r="V26" i="4"/>
  <c r="N26" i="4"/>
  <c r="W26" i="4"/>
  <c r="V35" i="4"/>
  <c r="N35" i="4"/>
  <c r="W35" i="4"/>
  <c r="V41" i="4"/>
  <c r="W41" i="4" s="1"/>
  <c r="N41" i="4"/>
  <c r="V47" i="4"/>
  <c r="N47" i="4"/>
  <c r="V38" i="4"/>
  <c r="N38" i="4"/>
  <c r="W38" i="4"/>
  <c r="V40" i="4"/>
  <c r="N40" i="4"/>
  <c r="W40" i="4"/>
  <c r="V36" i="4"/>
  <c r="W36" i="4" s="1"/>
  <c r="N36" i="4"/>
  <c r="V33" i="4"/>
  <c r="W33" i="4" s="1"/>
  <c r="N33" i="4"/>
  <c r="V39" i="4"/>
  <c r="N39" i="4"/>
  <c r="W39" i="4"/>
  <c r="V56" i="4"/>
  <c r="N56" i="4"/>
  <c r="W56" i="4"/>
  <c r="V59" i="4"/>
  <c r="W59" i="4" s="1"/>
  <c r="N59" i="4"/>
  <c r="V44" i="4"/>
  <c r="N44" i="4"/>
  <c r="V50" i="4"/>
  <c r="N50" i="4"/>
  <c r="W50" i="4"/>
  <c r="V48" i="4"/>
  <c r="N48" i="4"/>
  <c r="W48" i="4"/>
  <c r="V49" i="4"/>
  <c r="W49" i="4" s="1"/>
  <c r="N49" i="4"/>
  <c r="V34" i="4"/>
  <c r="W34" i="4" s="1"/>
  <c r="N34" i="4"/>
  <c r="V37" i="4"/>
  <c r="N37" i="4"/>
  <c r="W37" i="4"/>
  <c r="V55" i="4"/>
  <c r="N55" i="4"/>
  <c r="W55" i="4"/>
  <c r="V46" i="4"/>
  <c r="W46" i="4" s="1"/>
  <c r="N46" i="4"/>
  <c r="V42" i="4"/>
  <c r="N42" i="4"/>
  <c r="V60" i="4"/>
  <c r="N60" i="4"/>
  <c r="W60" i="4"/>
  <c r="V43" i="4"/>
  <c r="N43" i="4"/>
  <c r="W43" i="4"/>
  <c r="V54" i="4"/>
  <c r="W54" i="4" s="1"/>
  <c r="N54" i="4"/>
  <c r="V45" i="4"/>
  <c r="W45" i="4" s="1"/>
  <c r="N45" i="4"/>
  <c r="V58" i="4"/>
  <c r="N58" i="4"/>
  <c r="W58" i="4"/>
  <c r="V57" i="4"/>
  <c r="N57" i="4"/>
  <c r="W57" i="4"/>
  <c r="V62" i="4"/>
  <c r="W62" i="4" s="1"/>
  <c r="N62" i="4"/>
  <c r="V66" i="4"/>
  <c r="W66" i="4"/>
  <c r="V63" i="4"/>
  <c r="N63" i="4"/>
  <c r="W63" i="4"/>
  <c r="V53" i="4"/>
  <c r="W53" i="4" s="1"/>
  <c r="N53" i="4"/>
  <c r="V64" i="4"/>
  <c r="N64" i="4"/>
  <c r="V51" i="4"/>
  <c r="N51" i="4"/>
  <c r="W51" i="4" s="1"/>
  <c r="V65" i="4"/>
  <c r="N65" i="4"/>
  <c r="W65" i="4"/>
  <c r="V52" i="4"/>
  <c r="W52" i="4" s="1"/>
  <c r="N52" i="4"/>
  <c r="V69" i="4"/>
  <c r="N69" i="4"/>
  <c r="V61" i="4"/>
  <c r="N61" i="4"/>
  <c r="W61" i="4"/>
  <c r="V67" i="4"/>
  <c r="N67" i="4"/>
  <c r="W67" i="4"/>
  <c r="V71" i="4"/>
  <c r="W71" i="4" s="1"/>
  <c r="N71" i="4"/>
  <c r="V72" i="4"/>
  <c r="N72" i="4"/>
  <c r="V74" i="4"/>
  <c r="N74" i="4"/>
  <c r="W74" i="4" s="1"/>
  <c r="V68" i="4"/>
  <c r="N68" i="4"/>
  <c r="W68" i="4"/>
  <c r="V75" i="4"/>
  <c r="W75" i="4" s="1"/>
  <c r="N75" i="4"/>
  <c r="V73" i="4"/>
  <c r="W73" i="4" s="1"/>
  <c r="N73" i="4"/>
  <c r="V70" i="4"/>
  <c r="N70" i="4"/>
  <c r="W70" i="4"/>
  <c r="V76" i="4"/>
  <c r="N76" i="4"/>
  <c r="W76" i="4"/>
  <c r="L51" i="5"/>
  <c r="T18" i="9"/>
  <c r="M18" i="9"/>
  <c r="U18" i="9"/>
  <c r="X18" i="9"/>
  <c r="T19" i="9"/>
  <c r="M19" i="9"/>
  <c r="U19" i="9"/>
  <c r="X19" i="9"/>
  <c r="T20" i="9"/>
  <c r="M20" i="9"/>
  <c r="U20" i="9"/>
  <c r="X20" i="9"/>
  <c r="T21" i="9"/>
  <c r="M21" i="9"/>
  <c r="U21" i="9"/>
  <c r="X21" i="9"/>
  <c r="T23" i="9"/>
  <c r="M23" i="9"/>
  <c r="U23" i="9"/>
  <c r="X23" i="9"/>
  <c r="T22" i="9"/>
  <c r="M22" i="9"/>
  <c r="U22" i="9"/>
  <c r="X22" i="9"/>
  <c r="T25" i="9"/>
  <c r="M25" i="9"/>
  <c r="U25" i="9"/>
  <c r="X25" i="9"/>
  <c r="T24" i="9"/>
  <c r="M24" i="9"/>
  <c r="U24" i="9"/>
  <c r="X24" i="9"/>
  <c r="AK21" i="6"/>
  <c r="AF21" i="6"/>
  <c r="AA21" i="6"/>
  <c r="AL21" i="6"/>
  <c r="U21" i="6"/>
  <c r="P21" i="6"/>
  <c r="K21" i="6"/>
  <c r="V21" i="6"/>
  <c r="AK23" i="6"/>
  <c r="AL23" i="6" s="1"/>
  <c r="AF23" i="6"/>
  <c r="AA23" i="6"/>
  <c r="U23" i="6"/>
  <c r="V23" i="6" s="1"/>
  <c r="P23" i="6"/>
  <c r="K23" i="6"/>
  <c r="AK22" i="6"/>
  <c r="AF22" i="6"/>
  <c r="AA22" i="6"/>
  <c r="AL22" i="6"/>
  <c r="U22" i="6"/>
  <c r="P22" i="6"/>
  <c r="K22" i="6"/>
  <c r="V22" i="6"/>
  <c r="AK20" i="6"/>
  <c r="AL20" i="6" s="1"/>
  <c r="AF20" i="6"/>
  <c r="AA20" i="6"/>
  <c r="U20" i="6"/>
  <c r="V20" i="6" s="1"/>
  <c r="P20" i="6"/>
  <c r="K20" i="6"/>
  <c r="AK24" i="6"/>
  <c r="AF24" i="6"/>
  <c r="AA24" i="6"/>
  <c r="AL24" i="6"/>
  <c r="U24" i="6"/>
  <c r="P24" i="6"/>
  <c r="K24" i="6"/>
  <c r="V24" i="6"/>
  <c r="AK19" i="6"/>
  <c r="AL19" i="6" s="1"/>
  <c r="AF19" i="6"/>
  <c r="AA19" i="6"/>
  <c r="U19" i="6"/>
  <c r="P19" i="6"/>
  <c r="K19" i="6"/>
  <c r="AK25" i="6"/>
  <c r="AF25" i="6"/>
  <c r="AA25" i="6"/>
  <c r="AL25" i="6"/>
  <c r="U25" i="6"/>
  <c r="P25" i="6"/>
  <c r="K25" i="6"/>
  <c r="V25" i="6"/>
  <c r="AK18" i="6"/>
  <c r="AL18" i="6" s="1"/>
  <c r="AF18" i="6"/>
  <c r="AA18" i="6"/>
  <c r="U18" i="6"/>
  <c r="P18" i="6"/>
  <c r="K18" i="6"/>
  <c r="AA83" i="6"/>
  <c r="T86" i="9"/>
  <c r="M86" i="9"/>
  <c r="U86" i="9"/>
  <c r="AK54" i="6"/>
  <c r="AF54" i="6"/>
  <c r="AA54" i="6"/>
  <c r="AL54" i="6"/>
  <c r="U54" i="6"/>
  <c r="P54" i="6"/>
  <c r="K54" i="6"/>
  <c r="V54" i="6"/>
  <c r="AK62" i="6"/>
  <c r="AF62" i="6"/>
  <c r="AA62" i="6"/>
  <c r="U62" i="6"/>
  <c r="P62" i="6"/>
  <c r="V62" i="6" s="1"/>
  <c r="K62" i="6"/>
  <c r="AK63" i="6"/>
  <c r="AF63" i="6"/>
  <c r="AA63" i="6"/>
  <c r="U63" i="6"/>
  <c r="P63" i="6"/>
  <c r="K63" i="6"/>
  <c r="AA45" i="6"/>
  <c r="AA33" i="6"/>
  <c r="AA89" i="6"/>
  <c r="AF89" i="6"/>
  <c r="AK89" i="6"/>
  <c r="U89" i="6"/>
  <c r="P89" i="6"/>
  <c r="V89" i="6" s="1"/>
  <c r="K89" i="6"/>
  <c r="AA46" i="6"/>
  <c r="AF46" i="6"/>
  <c r="AK46" i="6"/>
  <c r="AL46" i="6" s="1"/>
  <c r="U46" i="6"/>
  <c r="V46" i="6" s="1"/>
  <c r="P46" i="6"/>
  <c r="K46" i="6"/>
  <c r="AM46" i="6"/>
  <c r="AA38" i="6"/>
  <c r="AF38" i="6"/>
  <c r="AK38" i="6"/>
  <c r="AL38" i="6"/>
  <c r="AM38" i="6" s="1"/>
  <c r="U38" i="6"/>
  <c r="P38" i="6"/>
  <c r="K38" i="6"/>
  <c r="V38" i="6"/>
  <c r="AA42" i="6"/>
  <c r="AF42" i="6"/>
  <c r="AK42" i="6"/>
  <c r="AL42" i="6" s="1"/>
  <c r="AM42" i="6" s="1"/>
  <c r="U42" i="6"/>
  <c r="P42" i="6"/>
  <c r="K42" i="6"/>
  <c r="V42" i="6" s="1"/>
  <c r="AA39" i="6"/>
  <c r="AF39" i="6"/>
  <c r="AK39" i="6"/>
  <c r="AL39" i="6" s="1"/>
  <c r="U39" i="6"/>
  <c r="P39" i="6"/>
  <c r="K39" i="6"/>
  <c r="AF45" i="6"/>
  <c r="AK45" i="6"/>
  <c r="U45" i="6"/>
  <c r="P45" i="6"/>
  <c r="K45" i="6"/>
  <c r="AA35" i="6"/>
  <c r="AF35" i="6"/>
  <c r="AK35" i="6"/>
  <c r="U35" i="6"/>
  <c r="V35" i="6" s="1"/>
  <c r="P35" i="6"/>
  <c r="K35" i="6"/>
  <c r="AA44" i="6"/>
  <c r="AL44" i="6" s="1"/>
  <c r="AF44" i="6"/>
  <c r="AK44" i="6"/>
  <c r="U44" i="6"/>
  <c r="V44" i="6" s="1"/>
  <c r="P44" i="6"/>
  <c r="K44" i="6"/>
  <c r="AA53" i="6"/>
  <c r="AF53" i="6"/>
  <c r="AK53" i="6"/>
  <c r="AL53" i="6"/>
  <c r="U53" i="6"/>
  <c r="P53" i="6"/>
  <c r="K53" i="6"/>
  <c r="V53" i="6"/>
  <c r="AA66" i="6"/>
  <c r="AF66" i="6"/>
  <c r="AK66" i="6"/>
  <c r="U66" i="6"/>
  <c r="P66" i="6"/>
  <c r="K66" i="6"/>
  <c r="AA56" i="6"/>
  <c r="AF56" i="6"/>
  <c r="AK56" i="6"/>
  <c r="U56" i="6"/>
  <c r="V56" i="6" s="1"/>
  <c r="P56" i="6"/>
  <c r="K56" i="6"/>
  <c r="AA37" i="6"/>
  <c r="AL37" i="6" s="1"/>
  <c r="AM37" i="6" s="1"/>
  <c r="AF37" i="6"/>
  <c r="AK37" i="6"/>
  <c r="U37" i="6"/>
  <c r="V37" i="6" s="1"/>
  <c r="P37" i="6"/>
  <c r="K37" i="6"/>
  <c r="AA36" i="6"/>
  <c r="AF36" i="6"/>
  <c r="AK36" i="6"/>
  <c r="AL36" i="6"/>
  <c r="U36" i="6"/>
  <c r="P36" i="6"/>
  <c r="K36" i="6"/>
  <c r="V36" i="6"/>
  <c r="AA50" i="6"/>
  <c r="AF50" i="6"/>
  <c r="AK50" i="6"/>
  <c r="AL50" i="6" s="1"/>
  <c r="AM50" i="6" s="1"/>
  <c r="U50" i="6"/>
  <c r="V50" i="6" s="1"/>
  <c r="P50" i="6"/>
  <c r="K50" i="6"/>
  <c r="AA41" i="6"/>
  <c r="AL41" i="6" s="1"/>
  <c r="AM41" i="6" s="1"/>
  <c r="AF41" i="6"/>
  <c r="AK41" i="6"/>
  <c r="U41" i="6"/>
  <c r="V41" i="6" s="1"/>
  <c r="P41" i="6"/>
  <c r="K41" i="6"/>
  <c r="AA27" i="6"/>
  <c r="AF27" i="6"/>
  <c r="AK27" i="6"/>
  <c r="AL27" i="6"/>
  <c r="U27" i="6"/>
  <c r="P27" i="6"/>
  <c r="K27" i="6"/>
  <c r="V27" i="6"/>
  <c r="AA48" i="6"/>
  <c r="AF48" i="6"/>
  <c r="AK48" i="6"/>
  <c r="AL48" i="6" s="1"/>
  <c r="AM48" i="6" s="1"/>
  <c r="U48" i="6"/>
  <c r="P48" i="6"/>
  <c r="V48" i="6" s="1"/>
  <c r="K48" i="6"/>
  <c r="AA40" i="6"/>
  <c r="AF40" i="6"/>
  <c r="AK40" i="6"/>
  <c r="U40" i="6"/>
  <c r="P40" i="6"/>
  <c r="K40" i="6"/>
  <c r="AA51" i="6"/>
  <c r="AF51" i="6"/>
  <c r="AK51" i="6"/>
  <c r="AL51" i="6"/>
  <c r="U51" i="6"/>
  <c r="P51" i="6"/>
  <c r="K51" i="6"/>
  <c r="V51" i="6"/>
  <c r="AA55" i="6"/>
  <c r="AF55" i="6"/>
  <c r="AK55" i="6"/>
  <c r="AL55" i="6" s="1"/>
  <c r="U55" i="6"/>
  <c r="V55" i="6" s="1"/>
  <c r="P55" i="6"/>
  <c r="K55" i="6"/>
  <c r="AA76" i="6"/>
  <c r="AF76" i="6"/>
  <c r="AL76" i="6" s="1"/>
  <c r="AM76" i="6" s="1"/>
  <c r="AK76" i="6"/>
  <c r="U76" i="6"/>
  <c r="P76" i="6"/>
  <c r="V76" i="6" s="1"/>
  <c r="K76" i="6"/>
  <c r="AA29" i="6"/>
  <c r="AF29" i="6"/>
  <c r="AK29" i="6"/>
  <c r="U29" i="6"/>
  <c r="P29" i="6"/>
  <c r="K29" i="6"/>
  <c r="AA58" i="6"/>
  <c r="AF58" i="6"/>
  <c r="AL58" i="6" s="1"/>
  <c r="AK58" i="6"/>
  <c r="U58" i="6"/>
  <c r="P58" i="6"/>
  <c r="K58" i="6"/>
  <c r="AA59" i="6"/>
  <c r="AL59" i="6" s="1"/>
  <c r="AF59" i="6"/>
  <c r="AK59" i="6"/>
  <c r="U59" i="6"/>
  <c r="V59" i="6" s="1"/>
  <c r="AM59" i="6" s="1"/>
  <c r="P59" i="6"/>
  <c r="K59" i="6"/>
  <c r="AA70" i="6"/>
  <c r="AF70" i="6"/>
  <c r="AK70" i="6"/>
  <c r="AL70" i="6"/>
  <c r="U70" i="6"/>
  <c r="P70" i="6"/>
  <c r="K70" i="6"/>
  <c r="V70" i="6"/>
  <c r="AA77" i="6"/>
  <c r="AF77" i="6"/>
  <c r="AK77" i="6"/>
  <c r="AL77" i="6" s="1"/>
  <c r="AM77" i="6" s="1"/>
  <c r="U77" i="6"/>
  <c r="V77" i="6" s="1"/>
  <c r="P77" i="6"/>
  <c r="K77" i="6"/>
  <c r="AA90" i="6"/>
  <c r="AL90" i="6" s="1"/>
  <c r="AF90" i="6"/>
  <c r="AK90" i="6"/>
  <c r="U90" i="6"/>
  <c r="V90" i="6" s="1"/>
  <c r="P90" i="6"/>
  <c r="K90" i="6"/>
  <c r="AA72" i="6"/>
  <c r="AF72" i="6"/>
  <c r="AK72" i="6"/>
  <c r="AL72" i="6"/>
  <c r="AM72" i="6" s="1"/>
  <c r="U72" i="6"/>
  <c r="P72" i="6"/>
  <c r="K72" i="6"/>
  <c r="V72" i="6"/>
  <c r="AA71" i="6"/>
  <c r="AF71" i="6"/>
  <c r="AK71" i="6"/>
  <c r="AL71" i="6" s="1"/>
  <c r="U71" i="6"/>
  <c r="P71" i="6"/>
  <c r="K71" i="6"/>
  <c r="AA80" i="6"/>
  <c r="AF80" i="6"/>
  <c r="AK80" i="6"/>
  <c r="U80" i="6"/>
  <c r="P80" i="6"/>
  <c r="K80" i="6"/>
  <c r="AA49" i="6"/>
  <c r="AF49" i="6"/>
  <c r="AK49" i="6"/>
  <c r="AL49" i="6"/>
  <c r="U49" i="6"/>
  <c r="P49" i="6"/>
  <c r="K49" i="6"/>
  <c r="V49" i="6"/>
  <c r="AA47" i="6"/>
  <c r="AF47" i="6"/>
  <c r="AK47" i="6"/>
  <c r="AL47" i="6" s="1"/>
  <c r="AM47" i="6" s="1"/>
  <c r="U47" i="6"/>
  <c r="P47" i="6"/>
  <c r="K47" i="6"/>
  <c r="V47" i="6" s="1"/>
  <c r="AA60" i="6"/>
  <c r="AF60" i="6"/>
  <c r="AK60" i="6"/>
  <c r="AL60" i="6" s="1"/>
  <c r="U60" i="6"/>
  <c r="P60" i="6"/>
  <c r="V60" i="6" s="1"/>
  <c r="K60" i="6"/>
  <c r="AA57" i="6"/>
  <c r="AF57" i="6"/>
  <c r="AK57" i="6"/>
  <c r="AL57" i="6" s="1"/>
  <c r="U57" i="6"/>
  <c r="P57" i="6"/>
  <c r="K57" i="6"/>
  <c r="AA52" i="6"/>
  <c r="AF52" i="6"/>
  <c r="AK52" i="6"/>
  <c r="AL52" i="6"/>
  <c r="AM52" i="6" s="1"/>
  <c r="U52" i="6"/>
  <c r="P52" i="6"/>
  <c r="K52" i="6"/>
  <c r="V52" i="6"/>
  <c r="AA61" i="6"/>
  <c r="AF61" i="6"/>
  <c r="AK61" i="6"/>
  <c r="U61" i="6"/>
  <c r="V61" i="6" s="1"/>
  <c r="P61" i="6"/>
  <c r="K61" i="6"/>
  <c r="AA74" i="6"/>
  <c r="AF74" i="6"/>
  <c r="AL74" i="6" s="1"/>
  <c r="AM74" i="6" s="1"/>
  <c r="AK74" i="6"/>
  <c r="U74" i="6"/>
  <c r="P74" i="6"/>
  <c r="V74" i="6" s="1"/>
  <c r="K74" i="6"/>
  <c r="AA64" i="6"/>
  <c r="AF64" i="6"/>
  <c r="AK64" i="6"/>
  <c r="U64" i="6"/>
  <c r="P64" i="6"/>
  <c r="K64" i="6"/>
  <c r="AA65" i="6"/>
  <c r="AF65" i="6"/>
  <c r="AK65" i="6"/>
  <c r="U65" i="6"/>
  <c r="P65" i="6"/>
  <c r="K65" i="6"/>
  <c r="AA73" i="6"/>
  <c r="AL73" i="6" s="1"/>
  <c r="AF73" i="6"/>
  <c r="AK73" i="6"/>
  <c r="U73" i="6"/>
  <c r="V73" i="6" s="1"/>
  <c r="P73" i="6"/>
  <c r="K73" i="6"/>
  <c r="AA78" i="6"/>
  <c r="AF78" i="6"/>
  <c r="AK78" i="6"/>
  <c r="AL78" i="6"/>
  <c r="U78" i="6"/>
  <c r="P78" i="6"/>
  <c r="K78" i="6"/>
  <c r="V78" i="6"/>
  <c r="AA75" i="6"/>
  <c r="AF75" i="6"/>
  <c r="AK75" i="6"/>
  <c r="U75" i="6"/>
  <c r="P75" i="6"/>
  <c r="K75" i="6"/>
  <c r="AA79" i="6"/>
  <c r="AF79" i="6"/>
  <c r="AL79" i="6" s="1"/>
  <c r="AK79" i="6"/>
  <c r="U79" i="6"/>
  <c r="V79" i="6" s="1"/>
  <c r="P79" i="6"/>
  <c r="K79" i="6"/>
  <c r="AA67" i="6"/>
  <c r="AL67" i="6" s="1"/>
  <c r="AM67" i="6" s="1"/>
  <c r="AF67" i="6"/>
  <c r="AK67" i="6"/>
  <c r="U67" i="6"/>
  <c r="V67" i="6" s="1"/>
  <c r="P67" i="6"/>
  <c r="K67" i="6"/>
  <c r="AA69" i="6"/>
  <c r="AF69" i="6"/>
  <c r="AK69" i="6"/>
  <c r="AL69" i="6"/>
  <c r="AM69" i="6" s="1"/>
  <c r="U69" i="6"/>
  <c r="P69" i="6"/>
  <c r="K69" i="6"/>
  <c r="V69" i="6"/>
  <c r="AA68" i="6"/>
  <c r="AF68" i="6"/>
  <c r="AK68" i="6"/>
  <c r="AL68" i="6" s="1"/>
  <c r="U68" i="6"/>
  <c r="V68" i="6" s="1"/>
  <c r="AM68" i="6" s="1"/>
  <c r="P68" i="6"/>
  <c r="K68" i="6"/>
  <c r="AA82" i="6"/>
  <c r="AL82" i="6" s="1"/>
  <c r="AM82" i="6" s="1"/>
  <c r="AF82" i="6"/>
  <c r="AK82" i="6"/>
  <c r="U82" i="6"/>
  <c r="V82" i="6" s="1"/>
  <c r="P82" i="6"/>
  <c r="K82" i="6"/>
  <c r="AF83" i="6"/>
  <c r="AK83" i="6"/>
  <c r="AL83" i="6"/>
  <c r="U83" i="6"/>
  <c r="V83" i="6" s="1"/>
  <c r="AM83" i="6" s="1"/>
  <c r="P83" i="6"/>
  <c r="K83" i="6"/>
  <c r="AA81" i="6"/>
  <c r="AF81" i="6"/>
  <c r="AK81" i="6"/>
  <c r="AL81" i="6"/>
  <c r="AM81" i="6" s="1"/>
  <c r="U81" i="6"/>
  <c r="P81" i="6"/>
  <c r="K81" i="6"/>
  <c r="V81" i="6"/>
  <c r="AA84" i="6"/>
  <c r="AF84" i="6"/>
  <c r="AK84" i="6"/>
  <c r="AL84" i="6" s="1"/>
  <c r="U84" i="6"/>
  <c r="P84" i="6"/>
  <c r="K84" i="6"/>
  <c r="AA86" i="6"/>
  <c r="AF86" i="6"/>
  <c r="AK86" i="6"/>
  <c r="U86" i="6"/>
  <c r="P86" i="6"/>
  <c r="K86" i="6"/>
  <c r="AA85" i="6"/>
  <c r="AF85" i="6"/>
  <c r="AK85" i="6"/>
  <c r="U85" i="6"/>
  <c r="P85" i="6"/>
  <c r="K85" i="6"/>
  <c r="AA88" i="6"/>
  <c r="AF88" i="6"/>
  <c r="AL88" i="6" s="1"/>
  <c r="AK88" i="6"/>
  <c r="U88" i="6"/>
  <c r="P88" i="6"/>
  <c r="V88" i="6" s="1"/>
  <c r="K88" i="6"/>
  <c r="AA87" i="6"/>
  <c r="AF87" i="6"/>
  <c r="AK87" i="6"/>
  <c r="U87" i="6"/>
  <c r="P87" i="6"/>
  <c r="K87" i="6"/>
  <c r="AA28" i="6"/>
  <c r="AF28" i="6"/>
  <c r="AL28" i="6" s="1"/>
  <c r="AK28" i="6"/>
  <c r="U28" i="6"/>
  <c r="P28" i="6"/>
  <c r="V28" i="6" s="1"/>
  <c r="K28" i="6"/>
  <c r="AA31" i="6"/>
  <c r="AF31" i="6"/>
  <c r="AK31" i="6"/>
  <c r="U31" i="6"/>
  <c r="P31" i="6"/>
  <c r="K31" i="6"/>
  <c r="AA26" i="6"/>
  <c r="AF26" i="6"/>
  <c r="AK26" i="6"/>
  <c r="U26" i="6"/>
  <c r="P26" i="6"/>
  <c r="K26" i="6"/>
  <c r="AA34" i="6"/>
  <c r="AL34" i="6" s="1"/>
  <c r="AM34" i="6" s="1"/>
  <c r="AF34" i="6"/>
  <c r="AK34" i="6"/>
  <c r="U34" i="6"/>
  <c r="V34" i="6" s="1"/>
  <c r="P34" i="6"/>
  <c r="K34" i="6"/>
  <c r="AA30" i="6"/>
  <c r="AF30" i="6"/>
  <c r="AK30" i="6"/>
  <c r="AL30" i="6"/>
  <c r="U30" i="6"/>
  <c r="P30" i="6"/>
  <c r="K30" i="6"/>
  <c r="V30" i="6"/>
  <c r="AF33" i="6"/>
  <c r="AL33" i="6" s="1"/>
  <c r="AK33" i="6"/>
  <c r="U33" i="6"/>
  <c r="P33" i="6"/>
  <c r="V33" i="6" s="1"/>
  <c r="K33" i="6"/>
  <c r="AA32" i="6"/>
  <c r="AF32" i="6"/>
  <c r="AK32" i="6"/>
  <c r="U32" i="6"/>
  <c r="P32" i="6"/>
  <c r="K32" i="6"/>
  <c r="AA43" i="6"/>
  <c r="AF43" i="6"/>
  <c r="AL43" i="6" s="1"/>
  <c r="AK43" i="6"/>
  <c r="U43" i="6"/>
  <c r="V43" i="6" s="1"/>
  <c r="AM43" i="6" s="1"/>
  <c r="P43" i="6"/>
  <c r="K43" i="6"/>
  <c r="M78" i="9"/>
  <c r="U78" i="9" s="1"/>
  <c r="N29" i="7"/>
  <c r="V29" i="7"/>
  <c r="W29" i="7"/>
  <c r="N19" i="7"/>
  <c r="W19" i="7" s="1"/>
  <c r="Y19" i="7" s="1"/>
  <c r="V19" i="7"/>
  <c r="N30" i="7"/>
  <c r="W30" i="7" s="1"/>
  <c r="V30" i="7"/>
  <c r="N21" i="7"/>
  <c r="V21" i="7"/>
  <c r="N22" i="7"/>
  <c r="V22" i="7"/>
  <c r="N20" i="7"/>
  <c r="V20" i="7"/>
  <c r="N63" i="7"/>
  <c r="W63" i="7" s="1"/>
  <c r="V63" i="7"/>
  <c r="N23" i="7"/>
  <c r="V23" i="7"/>
  <c r="W23" i="7" s="1"/>
  <c r="Y23" i="7" s="1"/>
  <c r="N25" i="7"/>
  <c r="V25" i="7"/>
  <c r="W25" i="7" s="1"/>
  <c r="Y25" i="7" s="1"/>
  <c r="N40" i="7"/>
  <c r="V40" i="7"/>
  <c r="W40" i="7" s="1"/>
  <c r="N37" i="7"/>
  <c r="V37" i="7"/>
  <c r="W37" i="7" s="1"/>
  <c r="N24" i="7"/>
  <c r="V24" i="7"/>
  <c r="W24" i="7"/>
  <c r="Y24" i="7" s="1"/>
  <c r="N18" i="7"/>
  <c r="V18" i="7"/>
  <c r="W18" i="7"/>
  <c r="Y18" i="7" s="1"/>
  <c r="V50" i="7"/>
  <c r="V93" i="7"/>
  <c r="N93" i="7"/>
  <c r="W93" i="7" s="1"/>
  <c r="V87" i="7"/>
  <c r="N87" i="7"/>
  <c r="W87" i="7"/>
  <c r="V100" i="7"/>
  <c r="N100" i="7"/>
  <c r="W100" i="7" s="1"/>
  <c r="V106" i="7"/>
  <c r="N106" i="7"/>
  <c r="W106" i="7" s="1"/>
  <c r="V76" i="7"/>
  <c r="N76" i="7"/>
  <c r="W76" i="7"/>
  <c r="V78" i="7"/>
  <c r="W78" i="7" s="1"/>
  <c r="N78" i="7"/>
  <c r="V86" i="7"/>
  <c r="N86" i="7"/>
  <c r="W86" i="7" s="1"/>
  <c r="V74" i="7"/>
  <c r="N74" i="7"/>
  <c r="W74" i="7"/>
  <c r="V97" i="7"/>
  <c r="N97" i="7"/>
  <c r="W97" i="7" s="1"/>
  <c r="V95" i="7"/>
  <c r="N95" i="7"/>
  <c r="W95" i="7"/>
  <c r="V67" i="7"/>
  <c r="N67" i="7"/>
  <c r="W67" i="7" s="1"/>
  <c r="V85" i="7"/>
  <c r="N85" i="7"/>
  <c r="W85" i="7" s="1"/>
  <c r="V71" i="7"/>
  <c r="N71" i="7"/>
  <c r="W71" i="7"/>
  <c r="V82" i="7"/>
  <c r="N82" i="7"/>
  <c r="W82" i="7"/>
  <c r="V103" i="7"/>
  <c r="N103" i="7"/>
  <c r="V96" i="7"/>
  <c r="N96" i="7"/>
  <c r="W96" i="7"/>
  <c r="V102" i="7"/>
  <c r="N102" i="7"/>
  <c r="W102" i="7"/>
  <c r="V91" i="7"/>
  <c r="W91" i="7" s="1"/>
  <c r="N91" i="7"/>
  <c r="V113" i="7"/>
  <c r="N113" i="7"/>
  <c r="W113" i="7" s="1"/>
  <c r="V112" i="7"/>
  <c r="N112" i="7"/>
  <c r="W112" i="7"/>
  <c r="V75" i="7"/>
  <c r="N75" i="7"/>
  <c r="W75" i="7"/>
  <c r="V131" i="7"/>
  <c r="W131" i="7" s="1"/>
  <c r="N131" i="7"/>
  <c r="V119" i="7"/>
  <c r="N119" i="7"/>
  <c r="V92" i="7"/>
  <c r="N92" i="7"/>
  <c r="W92" i="7"/>
  <c r="V109" i="7"/>
  <c r="N109" i="7"/>
  <c r="W109" i="7" s="1"/>
  <c r="V94" i="7"/>
  <c r="W94" i="7" s="1"/>
  <c r="N94" i="7"/>
  <c r="V90" i="7"/>
  <c r="N90" i="7"/>
  <c r="W90" i="7" s="1"/>
  <c r="V111" i="7"/>
  <c r="N111" i="7"/>
  <c r="V125" i="7"/>
  <c r="N125" i="7"/>
  <c r="W125" i="7"/>
  <c r="V108" i="7"/>
  <c r="N108" i="7"/>
  <c r="W108" i="7"/>
  <c r="V105" i="7"/>
  <c r="N105" i="7"/>
  <c r="V104" i="7"/>
  <c r="N104" i="7"/>
  <c r="W104" i="7"/>
  <c r="V117" i="7"/>
  <c r="N117" i="7"/>
  <c r="W117" i="7"/>
  <c r="V107" i="7"/>
  <c r="W107" i="7" s="1"/>
  <c r="N107" i="7"/>
  <c r="V98" i="7"/>
  <c r="N98" i="7"/>
  <c r="W98" i="7" s="1"/>
  <c r="V123" i="7"/>
  <c r="N123" i="7"/>
  <c r="W123" i="7"/>
  <c r="V101" i="7"/>
  <c r="N101" i="7"/>
  <c r="W101" i="7"/>
  <c r="V116" i="7"/>
  <c r="W116" i="7" s="1"/>
  <c r="N116" i="7"/>
  <c r="V115" i="7"/>
  <c r="N115" i="7"/>
  <c r="W115" i="7" s="1"/>
  <c r="V99" i="7"/>
  <c r="W99" i="7" s="1"/>
  <c r="N99" i="7"/>
  <c r="V118" i="7"/>
  <c r="N118" i="7"/>
  <c r="W118" i="7" s="1"/>
  <c r="V124" i="7"/>
  <c r="W124" i="7" s="1"/>
  <c r="N124" i="7"/>
  <c r="V110" i="7"/>
  <c r="N110" i="7"/>
  <c r="W110" i="7" s="1"/>
  <c r="V122" i="7"/>
  <c r="N122" i="7"/>
  <c r="W122" i="7" s="1"/>
  <c r="V121" i="7"/>
  <c r="N121" i="7"/>
  <c r="W121" i="7" s="1"/>
  <c r="V114" i="7"/>
  <c r="N114" i="7"/>
  <c r="W114" i="7"/>
  <c r="V120" i="7"/>
  <c r="N120" i="7"/>
  <c r="V126" i="7"/>
  <c r="N126" i="7"/>
  <c r="W126" i="7" s="1"/>
  <c r="V129" i="7"/>
  <c r="N129" i="7"/>
  <c r="W129" i="7"/>
  <c r="V128" i="7"/>
  <c r="N128" i="7"/>
  <c r="W128" i="7"/>
  <c r="V130" i="7"/>
  <c r="N130" i="7"/>
  <c r="V127" i="7"/>
  <c r="N127" i="7"/>
  <c r="W127" i="7"/>
  <c r="V60" i="7"/>
  <c r="N60" i="7"/>
  <c r="W60" i="7"/>
  <c r="V84" i="7"/>
  <c r="W84" i="7" s="1"/>
  <c r="N84" i="7"/>
  <c r="V39" i="7"/>
  <c r="N39" i="7"/>
  <c r="W39" i="7" s="1"/>
  <c r="V66" i="7"/>
  <c r="W66" i="7" s="1"/>
  <c r="N66" i="7"/>
  <c r="V62" i="7"/>
  <c r="N62" i="7"/>
  <c r="W62" i="7" s="1"/>
  <c r="V53" i="7"/>
  <c r="N53" i="7"/>
  <c r="W53" i="7"/>
  <c r="V81" i="7"/>
  <c r="N81" i="7"/>
  <c r="W81" i="7" s="1"/>
  <c r="V89" i="7"/>
  <c r="N89" i="7"/>
  <c r="W89" i="7" s="1"/>
  <c r="V48" i="7"/>
  <c r="N48" i="7"/>
  <c r="W48" i="7"/>
  <c r="N50" i="7"/>
  <c r="V73" i="7"/>
  <c r="W73" i="7" s="1"/>
  <c r="N73" i="7"/>
  <c r="V59" i="7"/>
  <c r="N59" i="7"/>
  <c r="W59" i="7" s="1"/>
  <c r="V43" i="7"/>
  <c r="N43" i="7"/>
  <c r="W43" i="7"/>
  <c r="V44" i="7"/>
  <c r="N44" i="7"/>
  <c r="W44" i="7" s="1"/>
  <c r="N80" i="7"/>
  <c r="V80" i="7"/>
  <c r="W80" i="7" s="1"/>
  <c r="V61" i="7"/>
  <c r="N61" i="7"/>
  <c r="W61" i="7"/>
  <c r="V69" i="7"/>
  <c r="W69" i="7" s="1"/>
  <c r="N69" i="7"/>
  <c r="V72" i="7"/>
  <c r="N72" i="7"/>
  <c r="W72" i="7" s="1"/>
  <c r="V65" i="7"/>
  <c r="N65" i="7"/>
  <c r="W65" i="7"/>
  <c r="V64" i="7"/>
  <c r="N64" i="7"/>
  <c r="W64" i="7" s="1"/>
  <c r="V58" i="7"/>
  <c r="N58" i="7"/>
  <c r="W58" i="7"/>
  <c r="V77" i="7"/>
  <c r="N77" i="7"/>
  <c r="W77" i="7" s="1"/>
  <c r="N88" i="7"/>
  <c r="V88" i="7"/>
  <c r="V57" i="7"/>
  <c r="N57" i="7"/>
  <c r="W57" i="7"/>
  <c r="V56" i="7"/>
  <c r="N56" i="7"/>
  <c r="W56" i="7"/>
  <c r="V68" i="7"/>
  <c r="N68" i="7"/>
  <c r="V83" i="7"/>
  <c r="N83" i="7"/>
  <c r="W83" i="7"/>
  <c r="V79" i="7"/>
  <c r="N79" i="7"/>
  <c r="W79" i="7"/>
  <c r="V45" i="7"/>
  <c r="W45" i="7" s="1"/>
  <c r="N45" i="7"/>
  <c r="V31" i="7"/>
  <c r="N31" i="7"/>
  <c r="W31" i="7" s="1"/>
  <c r="V35" i="7"/>
  <c r="N35" i="7"/>
  <c r="W35" i="7"/>
  <c r="V34" i="7"/>
  <c r="N34" i="7"/>
  <c r="W34" i="7"/>
  <c r="V47" i="7"/>
  <c r="W47" i="7" s="1"/>
  <c r="N47" i="7"/>
  <c r="V33" i="7"/>
  <c r="N33" i="7"/>
  <c r="V28" i="7"/>
  <c r="N28" i="7"/>
  <c r="W28" i="7"/>
  <c r="V42" i="7"/>
  <c r="N42" i="7"/>
  <c r="W42" i="7" s="1"/>
  <c r="V55" i="7"/>
  <c r="W55" i="7" s="1"/>
  <c r="N55" i="7"/>
  <c r="V46" i="7"/>
  <c r="N46" i="7"/>
  <c r="W46" i="7" s="1"/>
  <c r="V36" i="7"/>
  <c r="N36" i="7"/>
  <c r="V52" i="7"/>
  <c r="N52" i="7"/>
  <c r="W52" i="7"/>
  <c r="V54" i="7"/>
  <c r="N54" i="7"/>
  <c r="W54" i="7"/>
  <c r="V51" i="7"/>
  <c r="N51" i="7"/>
  <c r="V41" i="7"/>
  <c r="N41" i="7"/>
  <c r="W41" i="7"/>
  <c r="V49" i="7"/>
  <c r="N49" i="7"/>
  <c r="W49" i="7"/>
  <c r="V27" i="7"/>
  <c r="W27" i="7" s="1"/>
  <c r="N27" i="7"/>
  <c r="V32" i="7"/>
  <c r="N32" i="7"/>
  <c r="W32" i="7" s="1"/>
  <c r="V38" i="7"/>
  <c r="N38" i="7"/>
  <c r="W38" i="7"/>
  <c r="V26" i="7"/>
  <c r="N26" i="7"/>
  <c r="W26" i="7"/>
  <c r="V70" i="7"/>
  <c r="W70" i="7" s="1"/>
  <c r="N70" i="7"/>
  <c r="T19" i="2"/>
  <c r="M19" i="2"/>
  <c r="T20" i="2"/>
  <c r="M20" i="2"/>
  <c r="T23" i="2"/>
  <c r="U23" i="2" s="1"/>
  <c r="W23" i="2" s="1"/>
  <c r="M23" i="2"/>
  <c r="T22" i="2"/>
  <c r="M22" i="2"/>
  <c r="T21" i="2"/>
  <c r="U21" i="2" s="1"/>
  <c r="W21" i="2" s="1"/>
  <c r="M21" i="2"/>
  <c r="T24" i="2"/>
  <c r="M24" i="2"/>
  <c r="T25" i="2"/>
  <c r="U25" i="2" s="1"/>
  <c r="M25" i="2"/>
  <c r="W25" i="2"/>
  <c r="T18" i="2"/>
  <c r="M18" i="2"/>
  <c r="J47" i="3"/>
  <c r="N47" i="3"/>
  <c r="O47" i="3" s="1"/>
  <c r="J28" i="3"/>
  <c r="N28" i="3"/>
  <c r="O28" i="3"/>
  <c r="J27" i="3"/>
  <c r="N27" i="3"/>
  <c r="O27" i="3" s="1"/>
  <c r="J41" i="3"/>
  <c r="N41" i="3"/>
  <c r="O41" i="3"/>
  <c r="J38" i="3"/>
  <c r="N38" i="3"/>
  <c r="O38" i="3" s="1"/>
  <c r="J40" i="3"/>
  <c r="N40" i="3"/>
  <c r="O40" i="3" s="1"/>
  <c r="J34" i="3"/>
  <c r="N34" i="3"/>
  <c r="O34" i="3"/>
  <c r="J30" i="3"/>
  <c r="N30" i="3"/>
  <c r="O30" i="3"/>
  <c r="J39" i="3"/>
  <c r="N39" i="3"/>
  <c r="J37" i="3"/>
  <c r="N37" i="3"/>
  <c r="O37" i="3"/>
  <c r="J46" i="3"/>
  <c r="N46" i="3"/>
  <c r="O46" i="3"/>
  <c r="J43" i="3"/>
  <c r="O43" i="3" s="1"/>
  <c r="N43" i="3"/>
  <c r="N48" i="3"/>
  <c r="J48" i="3"/>
  <c r="N36" i="3"/>
  <c r="J36" i="3"/>
  <c r="O36" i="3"/>
  <c r="N31" i="3"/>
  <c r="J31" i="3"/>
  <c r="O31" i="3"/>
  <c r="N35" i="3"/>
  <c r="O35" i="3" s="1"/>
  <c r="J35" i="3"/>
  <c r="N33" i="3"/>
  <c r="O33" i="3" s="1"/>
  <c r="J33" i="3"/>
  <c r="N26" i="3"/>
  <c r="J26" i="3"/>
  <c r="O26" i="3"/>
  <c r="N29" i="3"/>
  <c r="J29" i="3"/>
  <c r="O29" i="3" s="1"/>
  <c r="N44" i="3"/>
  <c r="O44" i="3" s="1"/>
  <c r="J44" i="3"/>
  <c r="N45" i="3"/>
  <c r="J45" i="3"/>
  <c r="N32" i="3"/>
  <c r="O32" i="3" s="1"/>
  <c r="J32" i="3"/>
  <c r="N42" i="3"/>
  <c r="J42" i="3"/>
  <c r="O42" i="3"/>
  <c r="J28" i="8"/>
  <c r="N28" i="8"/>
  <c r="O28" i="8"/>
  <c r="J32" i="8"/>
  <c r="J27" i="8"/>
  <c r="J29" i="8"/>
  <c r="N29" i="8"/>
  <c r="O29" i="8"/>
  <c r="J31" i="8"/>
  <c r="O31" i="8" s="1"/>
  <c r="N31" i="8"/>
  <c r="J30" i="8"/>
  <c r="N30" i="8"/>
  <c r="O30" i="8" s="1"/>
  <c r="J26" i="8"/>
  <c r="N26" i="8"/>
  <c r="O26" i="8"/>
  <c r="R53" i="5"/>
  <c r="L47" i="5"/>
  <c r="L55" i="5"/>
  <c r="L33" i="5"/>
  <c r="S33" i="5" s="1"/>
  <c r="L53" i="5"/>
  <c r="S53" i="5"/>
  <c r="R52" i="5"/>
  <c r="S52" i="5" s="1"/>
  <c r="L40" i="5"/>
  <c r="S40" i="5" s="1"/>
  <c r="L52" i="5"/>
  <c r="R51" i="5"/>
  <c r="S51" i="5" s="1"/>
  <c r="L34" i="5"/>
  <c r="L50" i="5"/>
  <c r="R50" i="5"/>
  <c r="L39" i="5"/>
  <c r="S39" i="5" s="1"/>
  <c r="L46" i="5"/>
  <c r="L44" i="5"/>
  <c r="S50" i="5"/>
  <c r="R47" i="5"/>
  <c r="S47" i="5" s="1"/>
  <c r="L27" i="5"/>
  <c r="L26" i="5"/>
  <c r="R55" i="5"/>
  <c r="S55" i="5" s="1"/>
  <c r="R45" i="5"/>
  <c r="S45" i="5" s="1"/>
  <c r="L35" i="5"/>
  <c r="L45" i="5"/>
  <c r="R44" i="5"/>
  <c r="S44" i="5" s="1"/>
  <c r="L36" i="5"/>
  <c r="S36" i="5" s="1"/>
  <c r="R49" i="5"/>
  <c r="L43" i="5"/>
  <c r="L42" i="5"/>
  <c r="L48" i="5"/>
  <c r="L49" i="5"/>
  <c r="S49" i="5"/>
  <c r="R41" i="5"/>
  <c r="S41" i="5" s="1"/>
  <c r="L30" i="5"/>
  <c r="L41" i="5"/>
  <c r="R37" i="5"/>
  <c r="S37" i="5" s="1"/>
  <c r="L32" i="5"/>
  <c r="L37" i="5"/>
  <c r="R42" i="5"/>
  <c r="S42" i="5" s="1"/>
  <c r="L31" i="5"/>
  <c r="R48" i="5"/>
  <c r="L28" i="5"/>
  <c r="S48" i="5"/>
  <c r="R40" i="5"/>
  <c r="R46" i="5"/>
  <c r="S46" i="5" s="1"/>
  <c r="L29" i="5"/>
  <c r="S29" i="5" s="1"/>
  <c r="R39" i="5"/>
  <c r="R38" i="5"/>
  <c r="S38" i="5" s="1"/>
  <c r="L38" i="5"/>
  <c r="R43" i="5"/>
  <c r="S43" i="5"/>
  <c r="R33" i="5"/>
  <c r="R34" i="5"/>
  <c r="S34" i="5"/>
  <c r="R35" i="5"/>
  <c r="S35" i="5"/>
  <c r="R28" i="5"/>
  <c r="S28" i="5"/>
  <c r="R31" i="5"/>
  <c r="S31" i="5"/>
  <c r="R36" i="5"/>
  <c r="R30" i="5"/>
  <c r="S30" i="5"/>
  <c r="R27" i="5"/>
  <c r="S27" i="5"/>
  <c r="R29" i="5"/>
  <c r="R32" i="5"/>
  <c r="S32" i="5"/>
  <c r="R26" i="5"/>
  <c r="S26" i="5"/>
  <c r="M58" i="9"/>
  <c r="M39" i="9"/>
  <c r="M68" i="9"/>
  <c r="T37" i="9"/>
  <c r="M37" i="9"/>
  <c r="M44" i="9"/>
  <c r="M33" i="9"/>
  <c r="U33" i="9" s="1"/>
  <c r="M32" i="9"/>
  <c r="T32" i="9"/>
  <c r="M45" i="9"/>
  <c r="U32" i="9"/>
  <c r="M52" i="9"/>
  <c r="T29" i="9"/>
  <c r="U29" i="9" s="1"/>
  <c r="M29" i="9"/>
  <c r="M36" i="9"/>
  <c r="T35" i="9"/>
  <c r="U35" i="9" s="1"/>
  <c r="M35" i="9"/>
  <c r="M61" i="9"/>
  <c r="T44" i="9"/>
  <c r="M26" i="9"/>
  <c r="M41" i="9"/>
  <c r="U41" i="9" s="1"/>
  <c r="T63" i="9"/>
  <c r="M63" i="9"/>
  <c r="M76" i="9"/>
  <c r="U76" i="9" s="1"/>
  <c r="U63" i="9"/>
  <c r="T58" i="9"/>
  <c r="U58" i="9" s="1"/>
  <c r="T40" i="9"/>
  <c r="M40" i="9"/>
  <c r="M27" i="9"/>
  <c r="U27" i="9" s="1"/>
  <c r="T39" i="9"/>
  <c r="M28" i="9"/>
  <c r="U39" i="9"/>
  <c r="M46" i="9"/>
  <c r="T34" i="9"/>
  <c r="M34" i="9"/>
  <c r="U34" i="9"/>
  <c r="M59" i="9"/>
  <c r="T43" i="9"/>
  <c r="M43" i="9"/>
  <c r="M49" i="9"/>
  <c r="T61" i="9"/>
  <c r="U61" i="9" s="1"/>
  <c r="M42" i="9"/>
  <c r="T60" i="9"/>
  <c r="M60" i="9"/>
  <c r="U60" i="9" s="1"/>
  <c r="M73" i="9"/>
  <c r="M54" i="9"/>
  <c r="T56" i="9"/>
  <c r="U56" i="9" s="1"/>
  <c r="M56" i="9"/>
  <c r="M71" i="9"/>
  <c r="T50" i="9"/>
  <c r="U50" i="9" s="1"/>
  <c r="M50" i="9"/>
  <c r="T46" i="9"/>
  <c r="U46" i="9"/>
  <c r="T31" i="9"/>
  <c r="U31" i="9" s="1"/>
  <c r="M31" i="9"/>
  <c r="T54" i="9"/>
  <c r="M47" i="9"/>
  <c r="U54" i="9"/>
  <c r="M74" i="9"/>
  <c r="T51" i="9"/>
  <c r="M51" i="9"/>
  <c r="U51" i="9"/>
  <c r="T27" i="9"/>
  <c r="M38" i="9"/>
  <c r="T45" i="9"/>
  <c r="U45" i="9" s="1"/>
  <c r="T28" i="9"/>
  <c r="U28" i="9"/>
  <c r="T38" i="9"/>
  <c r="U38" i="9" s="1"/>
  <c r="M82" i="9"/>
  <c r="T47" i="9"/>
  <c r="M67" i="9"/>
  <c r="M30" i="9"/>
  <c r="T36" i="9"/>
  <c r="U36" i="9" s="1"/>
  <c r="T52" i="9"/>
  <c r="M55" i="9"/>
  <c r="U52" i="9"/>
  <c r="M77" i="9"/>
  <c r="T68" i="9"/>
  <c r="M69" i="9"/>
  <c r="U68" i="9"/>
  <c r="M72" i="9"/>
  <c r="T42" i="9"/>
  <c r="U42" i="9"/>
  <c r="T66" i="9"/>
  <c r="U66" i="9" s="1"/>
  <c r="M66" i="9"/>
  <c r="T57" i="9"/>
  <c r="M57" i="9"/>
  <c r="U57" i="9"/>
  <c r="T33" i="9"/>
  <c r="M65" i="9"/>
  <c r="M79" i="9"/>
  <c r="T67" i="9"/>
  <c r="M80" i="9"/>
  <c r="U67" i="9"/>
  <c r="T59" i="9"/>
  <c r="U59" i="9" s="1"/>
  <c r="M81" i="9"/>
  <c r="T55" i="9"/>
  <c r="U55" i="9"/>
  <c r="T41" i="9"/>
  <c r="M48" i="9"/>
  <c r="T30" i="9"/>
  <c r="U30" i="9" s="1"/>
  <c r="M89" i="9"/>
  <c r="T53" i="9"/>
  <c r="M53" i="9"/>
  <c r="T49" i="9"/>
  <c r="U49" i="9"/>
  <c r="T48" i="9"/>
  <c r="T26" i="9"/>
  <c r="U26" i="9"/>
  <c r="T73" i="9"/>
  <c r="U73" i="9" s="1"/>
  <c r="T78" i="9"/>
  <c r="T72" i="9"/>
  <c r="U72" i="9" s="1"/>
  <c r="T81" i="9"/>
  <c r="U81" i="9" s="1"/>
  <c r="M70" i="9"/>
  <c r="T64" i="9"/>
  <c r="M64" i="9"/>
  <c r="U64" i="9" s="1"/>
  <c r="M62" i="9"/>
  <c r="T71" i="9"/>
  <c r="U71" i="9"/>
  <c r="T74" i="9"/>
  <c r="U74" i="9"/>
  <c r="T77" i="9"/>
  <c r="U77" i="9"/>
  <c r="T76" i="9"/>
  <c r="M75" i="9"/>
  <c r="T70" i="9"/>
  <c r="U70" i="9" s="1"/>
  <c r="M85" i="9"/>
  <c r="M87" i="9"/>
  <c r="T69" i="9"/>
  <c r="U69" i="9" s="1"/>
  <c r="T62" i="9"/>
  <c r="U62" i="9" s="1"/>
  <c r="T80" i="9"/>
  <c r="U80" i="9"/>
  <c r="M83" i="9"/>
  <c r="T65" i="9"/>
  <c r="U65" i="9"/>
  <c r="T82" i="9"/>
  <c r="U82" i="9" s="1"/>
  <c r="M88" i="9"/>
  <c r="T75" i="9"/>
  <c r="U75" i="9" s="1"/>
  <c r="M84" i="9"/>
  <c r="U84" i="9" s="1"/>
  <c r="T84" i="9"/>
  <c r="T89" i="9"/>
  <c r="U89" i="9" s="1"/>
  <c r="T85" i="9"/>
  <c r="U85" i="9"/>
  <c r="M90" i="9"/>
  <c r="T79" i="9"/>
  <c r="T88" i="9"/>
  <c r="U88" i="9"/>
  <c r="T83" i="9"/>
  <c r="U83" i="9" s="1"/>
  <c r="T87" i="9"/>
  <c r="U87" i="9"/>
  <c r="T90" i="9"/>
  <c r="M56" i="2"/>
  <c r="T42" i="2"/>
  <c r="M45" i="2"/>
  <c r="M49" i="2"/>
  <c r="M48" i="2"/>
  <c r="M42" i="2"/>
  <c r="U42" i="2"/>
  <c r="M71" i="2"/>
  <c r="T65" i="2"/>
  <c r="M72" i="2"/>
  <c r="M63" i="2"/>
  <c r="M65" i="2"/>
  <c r="U65" i="2"/>
  <c r="M84" i="2"/>
  <c r="T41" i="2"/>
  <c r="U41" i="2" s="1"/>
  <c r="M70" i="2"/>
  <c r="M41" i="2"/>
  <c r="M85" i="2"/>
  <c r="T66" i="2"/>
  <c r="M66" i="2"/>
  <c r="U66" i="2" s="1"/>
  <c r="M40" i="2"/>
  <c r="T54" i="2"/>
  <c r="M57" i="2"/>
  <c r="M54" i="2"/>
  <c r="U54" i="2"/>
  <c r="M74" i="2"/>
  <c r="T75" i="2"/>
  <c r="U75" i="2" s="1"/>
  <c r="M75" i="2"/>
  <c r="M43" i="2"/>
  <c r="T81" i="2"/>
  <c r="U81" i="2" s="1"/>
  <c r="M81" i="2"/>
  <c r="M55" i="2"/>
  <c r="T74" i="2"/>
  <c r="U74" i="2" s="1"/>
  <c r="M73" i="2"/>
  <c r="M27" i="2"/>
  <c r="T72" i="2"/>
  <c r="U72" i="2" s="1"/>
  <c r="M89" i="2"/>
  <c r="M59" i="2"/>
  <c r="T38" i="2"/>
  <c r="M68" i="2"/>
  <c r="M46" i="2"/>
  <c r="M38" i="2"/>
  <c r="U38" i="2"/>
  <c r="T48" i="2"/>
  <c r="M76" i="2"/>
  <c r="M39" i="2"/>
  <c r="U39" i="2" s="1"/>
  <c r="T46" i="2"/>
  <c r="U46" i="2" s="1"/>
  <c r="M47" i="2"/>
  <c r="M34" i="2"/>
  <c r="T43" i="2"/>
  <c r="U43" i="2" s="1"/>
  <c r="M44" i="2"/>
  <c r="M30" i="2"/>
  <c r="M61" i="2"/>
  <c r="T62" i="2"/>
  <c r="U62" i="2" s="1"/>
  <c r="M87" i="2"/>
  <c r="M62" i="2"/>
  <c r="M64" i="2"/>
  <c r="T63" i="2"/>
  <c r="U63" i="2"/>
  <c r="T82" i="2"/>
  <c r="U82" i="2" s="1"/>
  <c r="M78" i="2"/>
  <c r="M82" i="2"/>
  <c r="T57" i="2"/>
  <c r="M80" i="2"/>
  <c r="U80" i="2" s="1"/>
  <c r="T30" i="2"/>
  <c r="U30" i="2" s="1"/>
  <c r="M36" i="2"/>
  <c r="M32" i="2"/>
  <c r="T32" i="2"/>
  <c r="M69" i="2"/>
  <c r="M50" i="2"/>
  <c r="M29" i="2"/>
  <c r="U32" i="2"/>
  <c r="T53" i="2"/>
  <c r="M67" i="2"/>
  <c r="M53" i="2"/>
  <c r="U53" i="2"/>
  <c r="M83" i="2"/>
  <c r="T70" i="2"/>
  <c r="M58" i="2"/>
  <c r="U70" i="2"/>
  <c r="T29" i="2"/>
  <c r="M51" i="2"/>
  <c r="M33" i="2"/>
  <c r="U29" i="2"/>
  <c r="M86" i="2"/>
  <c r="T78" i="2"/>
  <c r="T33" i="2"/>
  <c r="U33" i="2"/>
  <c r="T56" i="2"/>
  <c r="T35" i="2"/>
  <c r="M35" i="2"/>
  <c r="U35" i="2"/>
  <c r="T27" i="2"/>
  <c r="U27" i="2"/>
  <c r="T61" i="2"/>
  <c r="U61" i="2"/>
  <c r="M77" i="2"/>
  <c r="T80" i="2"/>
  <c r="T67" i="2"/>
  <c r="U67" i="2" s="1"/>
  <c r="T58" i="2"/>
  <c r="U58" i="2"/>
  <c r="M79" i="2"/>
  <c r="T34" i="2"/>
  <c r="U34" i="2"/>
  <c r="T45" i="2"/>
  <c r="U45" i="2"/>
  <c r="T39" i="2"/>
  <c r="T60" i="2"/>
  <c r="M60" i="2"/>
  <c r="M37" i="2"/>
  <c r="U37" i="2" s="1"/>
  <c r="T71" i="2"/>
  <c r="U71" i="2"/>
  <c r="T85" i="2"/>
  <c r="U85" i="2"/>
  <c r="T37" i="2"/>
  <c r="T47" i="2"/>
  <c r="U47" i="2"/>
  <c r="T73" i="2"/>
  <c r="U73" i="2"/>
  <c r="T64" i="2"/>
  <c r="U64" i="2"/>
  <c r="M52" i="2"/>
  <c r="T68" i="2"/>
  <c r="U68" i="2" s="1"/>
  <c r="T26" i="2"/>
  <c r="U26" i="2" s="1"/>
  <c r="M26" i="2"/>
  <c r="T40" i="2"/>
  <c r="U40" i="2"/>
  <c r="T84" i="2"/>
  <c r="U84" i="2" s="1"/>
  <c r="T69" i="2"/>
  <c r="U69" i="2"/>
  <c r="T51" i="2"/>
  <c r="U51" i="2" s="1"/>
  <c r="M31" i="2"/>
  <c r="T89" i="2"/>
  <c r="U89" i="2"/>
  <c r="T52" i="2"/>
  <c r="U52" i="2" s="1"/>
  <c r="T79" i="2"/>
  <c r="U79" i="2"/>
  <c r="T87" i="2"/>
  <c r="U87" i="2" s="1"/>
  <c r="T86" i="2"/>
  <c r="U86" i="2"/>
  <c r="T44" i="2"/>
  <c r="T77" i="2"/>
  <c r="U77" i="2" s="1"/>
  <c r="T36" i="2"/>
  <c r="U36" i="2" s="1"/>
  <c r="T49" i="2"/>
  <c r="U49" i="2"/>
  <c r="T59" i="2"/>
  <c r="U59" i="2" s="1"/>
  <c r="T55" i="2"/>
  <c r="U55" i="2"/>
  <c r="T31" i="2"/>
  <c r="U31" i="2" s="1"/>
  <c r="M28" i="2"/>
  <c r="T83" i="2"/>
  <c r="U83" i="2"/>
  <c r="T76" i="2"/>
  <c r="U76" i="2"/>
  <c r="T28" i="2"/>
  <c r="U28" i="2"/>
  <c r="T50" i="2"/>
  <c r="U50" i="2"/>
  <c r="R18" i="1"/>
  <c r="L18" i="1"/>
  <c r="R20" i="1"/>
  <c r="L20" i="1"/>
  <c r="R19" i="1"/>
  <c r="L19" i="1"/>
  <c r="R21" i="1"/>
  <c r="L21" i="1"/>
  <c r="R24" i="1"/>
  <c r="L24" i="1"/>
  <c r="R23" i="1"/>
  <c r="L23" i="1"/>
  <c r="R25" i="1"/>
  <c r="L25" i="1"/>
  <c r="R22" i="1"/>
  <c r="L22" i="1"/>
  <c r="R96" i="1"/>
  <c r="R53" i="1"/>
  <c r="L53" i="1"/>
  <c r="R126" i="1"/>
  <c r="L26" i="1"/>
  <c r="R26" i="1"/>
  <c r="L60" i="1"/>
  <c r="R60" i="1"/>
  <c r="L33" i="1"/>
  <c r="R33" i="1"/>
  <c r="L103" i="1"/>
  <c r="R103" i="1"/>
  <c r="L75" i="1"/>
  <c r="R75" i="1"/>
  <c r="L102" i="1"/>
  <c r="R102" i="1"/>
  <c r="L127" i="1"/>
  <c r="R127" i="1"/>
  <c r="L50" i="1"/>
  <c r="R50" i="1"/>
  <c r="L109" i="1"/>
  <c r="R109" i="1"/>
  <c r="L110" i="1"/>
  <c r="R110" i="1"/>
  <c r="L64" i="1"/>
  <c r="R64" i="1"/>
  <c r="L76" i="1"/>
  <c r="R76" i="1"/>
  <c r="L96" i="1"/>
  <c r="L65" i="1"/>
  <c r="R65" i="1"/>
  <c r="L101" i="1"/>
  <c r="R101" i="1"/>
  <c r="L39" i="1"/>
  <c r="R39" i="1"/>
  <c r="L73" i="1"/>
  <c r="R73" i="1"/>
  <c r="L112" i="1"/>
  <c r="R112" i="1"/>
  <c r="L94" i="1"/>
  <c r="R94" i="1"/>
  <c r="L63" i="1"/>
  <c r="R63" i="1"/>
  <c r="L105" i="1"/>
  <c r="R105" i="1"/>
  <c r="L74" i="1"/>
  <c r="R74" i="1"/>
  <c r="L124" i="1"/>
  <c r="R124" i="1"/>
  <c r="L55" i="1"/>
  <c r="R55" i="1"/>
  <c r="L85" i="1"/>
  <c r="R85" i="1"/>
  <c r="L88" i="1"/>
  <c r="R88" i="1"/>
  <c r="L83" i="1"/>
  <c r="R83" i="1"/>
  <c r="L108" i="1"/>
  <c r="R108" i="1"/>
  <c r="L27" i="1"/>
  <c r="R27" i="1"/>
  <c r="L125" i="1"/>
  <c r="R125" i="1"/>
  <c r="L57" i="1"/>
  <c r="R57" i="1"/>
  <c r="L119" i="1"/>
  <c r="R119" i="1"/>
  <c r="L79" i="1"/>
  <c r="R79" i="1"/>
  <c r="L46" i="1"/>
  <c r="R46" i="1"/>
  <c r="L48" i="1"/>
  <c r="R48" i="1"/>
  <c r="L95" i="1"/>
  <c r="R95" i="1"/>
  <c r="L122" i="1"/>
  <c r="R122" i="1"/>
  <c r="L71" i="1"/>
  <c r="R71" i="1"/>
  <c r="L44" i="1"/>
  <c r="R44" i="1"/>
  <c r="L56" i="1"/>
  <c r="R56" i="1"/>
  <c r="L116" i="1"/>
  <c r="R116" i="1"/>
  <c r="L113" i="1"/>
  <c r="R113" i="1"/>
  <c r="L91" i="1"/>
  <c r="R91" i="1"/>
  <c r="L49" i="1"/>
  <c r="R49" i="1"/>
  <c r="L30" i="1"/>
  <c r="R30" i="1"/>
  <c r="L51" i="1"/>
  <c r="R51" i="1"/>
  <c r="L77" i="1"/>
  <c r="R77" i="1"/>
  <c r="L32" i="1"/>
  <c r="R32" i="1"/>
  <c r="L31" i="1"/>
  <c r="R31" i="1"/>
  <c r="L58" i="1"/>
  <c r="R58" i="1"/>
  <c r="L40" i="1"/>
  <c r="R40" i="1"/>
  <c r="L123" i="1"/>
  <c r="R123" i="1"/>
  <c r="L28" i="1"/>
  <c r="R28" i="1"/>
  <c r="L121" i="1"/>
  <c r="R121" i="1"/>
  <c r="L115" i="1"/>
  <c r="R29" i="1"/>
  <c r="L29" i="1"/>
  <c r="L98" i="1"/>
  <c r="L80" i="1"/>
  <c r="L35" i="1"/>
  <c r="R41" i="1"/>
  <c r="L41" i="1"/>
  <c r="L133" i="1"/>
  <c r="L52" i="1"/>
  <c r="R45" i="1"/>
  <c r="L45" i="1"/>
  <c r="L59" i="1"/>
  <c r="R52" i="1"/>
  <c r="L126" i="1"/>
  <c r="R42" i="1"/>
  <c r="L42" i="1"/>
  <c r="L93" i="1"/>
  <c r="R36" i="1"/>
  <c r="L36" i="1"/>
  <c r="L128" i="1"/>
  <c r="R37" i="1"/>
  <c r="L37" i="1"/>
  <c r="L99" i="1"/>
  <c r="R35" i="1"/>
  <c r="L111" i="1"/>
  <c r="R38" i="1"/>
  <c r="L38" i="1"/>
  <c r="L92" i="1"/>
  <c r="R47" i="1"/>
  <c r="L47" i="1"/>
  <c r="L90" i="1"/>
  <c r="R59" i="1"/>
  <c r="L72" i="1"/>
  <c r="R43" i="1"/>
  <c r="L43" i="1"/>
  <c r="L61" i="1"/>
  <c r="R70" i="1"/>
  <c r="L70" i="1"/>
  <c r="R72" i="1"/>
  <c r="L100" i="1"/>
  <c r="R34" i="1"/>
  <c r="L34" i="1"/>
  <c r="L135" i="1"/>
  <c r="R61" i="1"/>
  <c r="R67" i="1"/>
  <c r="L67" i="1"/>
  <c r="L84" i="1"/>
  <c r="R68" i="1"/>
  <c r="L68" i="1"/>
  <c r="L129" i="1"/>
  <c r="R54" i="1"/>
  <c r="L54" i="1"/>
  <c r="R69" i="1"/>
  <c r="L69" i="1"/>
  <c r="L118" i="1"/>
  <c r="R66" i="1"/>
  <c r="L66" i="1"/>
  <c r="R62" i="1"/>
  <c r="L62" i="1"/>
  <c r="L117" i="1"/>
  <c r="R86" i="1"/>
  <c r="L86" i="1"/>
  <c r="R81" i="1"/>
  <c r="L81" i="1"/>
  <c r="R98" i="1"/>
  <c r="R99" i="1"/>
  <c r="R78" i="1"/>
  <c r="L78" i="1"/>
  <c r="L82" i="1"/>
  <c r="R89" i="1"/>
  <c r="L89" i="1"/>
  <c r="L131" i="1"/>
  <c r="R84" i="1"/>
  <c r="R100" i="1"/>
  <c r="L106" i="1"/>
  <c r="R90" i="1"/>
  <c r="L134" i="1"/>
  <c r="R134" i="1"/>
  <c r="R130" i="1"/>
  <c r="L130" i="1"/>
  <c r="R133" i="1"/>
  <c r="R129" i="1"/>
  <c r="R131" i="1"/>
  <c r="R128" i="1"/>
  <c r="L114" i="1"/>
  <c r="R132" i="1"/>
  <c r="L132" i="1"/>
  <c r="R104" i="1"/>
  <c r="L104" i="1"/>
  <c r="R120" i="1"/>
  <c r="L120" i="1"/>
  <c r="L97" i="1"/>
  <c r="R106" i="1"/>
  <c r="R111" i="1"/>
  <c r="R107" i="1"/>
  <c r="L107" i="1"/>
  <c r="R115" i="1"/>
  <c r="R114" i="1"/>
  <c r="R118" i="1"/>
  <c r="R97" i="1"/>
  <c r="R117" i="1"/>
  <c r="R92" i="1"/>
  <c r="R82" i="1"/>
  <c r="R87" i="1"/>
  <c r="L87" i="1"/>
  <c r="R93" i="1"/>
  <c r="R80" i="1"/>
  <c r="AM28" i="6" l="1"/>
  <c r="AM88" i="6"/>
  <c r="AM79" i="6"/>
  <c r="AM33" i="6"/>
  <c r="AM73" i="6"/>
  <c r="AM57" i="6"/>
  <c r="AM90" i="6"/>
  <c r="AM27" i="6"/>
  <c r="AM36" i="6"/>
  <c r="U44" i="2"/>
  <c r="U90" i="9"/>
  <c r="W88" i="7"/>
  <c r="V26" i="6"/>
  <c r="AM55" i="6"/>
  <c r="AM19" i="6"/>
  <c r="AO19" i="6" s="1"/>
  <c r="AM22" i="6"/>
  <c r="AO22" i="6" s="1"/>
  <c r="U60" i="2"/>
  <c r="U78" i="2"/>
  <c r="U40" i="9"/>
  <c r="U44" i="9"/>
  <c r="O48" i="3"/>
  <c r="U22" i="2"/>
  <c r="W22" i="2" s="1"/>
  <c r="W20" i="7"/>
  <c r="Y20" i="7" s="1"/>
  <c r="V32" i="6"/>
  <c r="V87" i="6"/>
  <c r="AL85" i="6"/>
  <c r="V86" i="6"/>
  <c r="V75" i="6"/>
  <c r="AM78" i="6"/>
  <c r="V65" i="6"/>
  <c r="AM60" i="6"/>
  <c r="V58" i="6"/>
  <c r="V19" i="6"/>
  <c r="AM24" i="6"/>
  <c r="AO24" i="6" s="1"/>
  <c r="AM70" i="6"/>
  <c r="AM58" i="6"/>
  <c r="U57" i="2"/>
  <c r="AM30" i="6"/>
  <c r="U56" i="2"/>
  <c r="U48" i="2"/>
  <c r="U79" i="9"/>
  <c r="U48" i="9"/>
  <c r="U53" i="9"/>
  <c r="U47" i="9"/>
  <c r="U43" i="9"/>
  <c r="U37" i="9"/>
  <c r="U18" i="2"/>
  <c r="W18" i="2" s="1"/>
  <c r="U19" i="2"/>
  <c r="W19" i="2" s="1"/>
  <c r="W36" i="7"/>
  <c r="W33" i="7"/>
  <c r="W130" i="7"/>
  <c r="W111" i="7"/>
  <c r="W119" i="7"/>
  <c r="W21" i="7"/>
  <c r="Y21" i="7" s="1"/>
  <c r="AL26" i="6"/>
  <c r="AM26" i="6" s="1"/>
  <c r="V31" i="6"/>
  <c r="AL87" i="6"/>
  <c r="AM87" i="6" s="1"/>
  <c r="AL75" i="6"/>
  <c r="AM75" i="6" s="1"/>
  <c r="AM49" i="6"/>
  <c r="AL80" i="6"/>
  <c r="AM80" i="6" s="1"/>
  <c r="V71" i="6"/>
  <c r="AM71" i="6" s="1"/>
  <c r="AM44" i="6"/>
  <c r="O45" i="3"/>
  <c r="O39" i="3"/>
  <c r="U24" i="2"/>
  <c r="W24" i="2" s="1"/>
  <c r="U20" i="2"/>
  <c r="W20" i="2" s="1"/>
  <c r="W51" i="7"/>
  <c r="W68" i="7"/>
  <c r="W50" i="7"/>
  <c r="W120" i="7"/>
  <c r="W105" i="7"/>
  <c r="W103" i="7"/>
  <c r="W22" i="7"/>
  <c r="Y22" i="7" s="1"/>
  <c r="AL32" i="6"/>
  <c r="AM32" i="6" s="1"/>
  <c r="AL31" i="6"/>
  <c r="AM31" i="6" s="1"/>
  <c r="V85" i="6"/>
  <c r="AL86" i="6"/>
  <c r="AM86" i="6" s="1"/>
  <c r="V84" i="6"/>
  <c r="AM84" i="6" s="1"/>
  <c r="AL65" i="6"/>
  <c r="V64" i="6"/>
  <c r="AL61" i="6"/>
  <c r="AM61" i="6" s="1"/>
  <c r="V80" i="6"/>
  <c r="AL56" i="6"/>
  <c r="AM56" i="6" s="1"/>
  <c r="V66" i="6"/>
  <c r="AM53" i="6"/>
  <c r="AL45" i="6"/>
  <c r="V18" i="6"/>
  <c r="AM18" i="6" s="1"/>
  <c r="AO18" i="6" s="1"/>
  <c r="AM25" i="6"/>
  <c r="AO25" i="6" s="1"/>
  <c r="AM23" i="6"/>
  <c r="AO23" i="6" s="1"/>
  <c r="W69" i="4"/>
  <c r="AM51" i="6"/>
  <c r="AL40" i="6"/>
  <c r="AM54" i="6"/>
  <c r="AM20" i="6"/>
  <c r="AO20" i="6" s="1"/>
  <c r="AM21" i="6"/>
  <c r="AO21" i="6" s="1"/>
  <c r="O20" i="3"/>
  <c r="P20" i="3" s="1"/>
  <c r="V29" i="6"/>
  <c r="AL66" i="6"/>
  <c r="AL35" i="6"/>
  <c r="AM35" i="6" s="1"/>
  <c r="V45" i="6"/>
  <c r="AL63" i="6"/>
  <c r="W42" i="4"/>
  <c r="W44" i="4"/>
  <c r="W47" i="4"/>
  <c r="W31" i="4"/>
  <c r="S18" i="5"/>
  <c r="W18" i="5" s="1"/>
  <c r="S23" i="5"/>
  <c r="W23" i="5" s="1"/>
  <c r="S22" i="5"/>
  <c r="W22" i="5" s="1"/>
  <c r="S20" i="5"/>
  <c r="W20" i="5" s="1"/>
  <c r="N20" i="8"/>
  <c r="O20" i="8" s="1"/>
  <c r="Q20" i="8" s="1"/>
  <c r="N18" i="8"/>
  <c r="O18" i="8" s="1"/>
  <c r="Q18" i="8" s="1"/>
  <c r="AL64" i="6"/>
  <c r="AM64" i="6" s="1"/>
  <c r="V57" i="6"/>
  <c r="AL29" i="6"/>
  <c r="AM29" i="6" s="1"/>
  <c r="V40" i="6"/>
  <c r="V39" i="6"/>
  <c r="AM39" i="6" s="1"/>
  <c r="AL89" i="6"/>
  <c r="AM89" i="6" s="1"/>
  <c r="V63" i="6"/>
  <c r="AL62" i="6"/>
  <c r="AM62" i="6" s="1"/>
  <c r="W72" i="4"/>
  <c r="W64" i="4"/>
  <c r="N21" i="3"/>
  <c r="O21" i="3" s="1"/>
  <c r="P21" i="3" s="1"/>
  <c r="AM40" i="6" l="1"/>
  <c r="AM85" i="6"/>
  <c r="AM66" i="6"/>
  <c r="AM65" i="6"/>
  <c r="AM63" i="6"/>
  <c r="AM45" i="6"/>
</calcChain>
</file>

<file path=xl/sharedStrings.xml><?xml version="1.0" encoding="utf-8"?>
<sst xmlns="http://schemas.openxmlformats.org/spreadsheetml/2006/main" count="2753" uniqueCount="776">
  <si>
    <t>Comp</t>
  </si>
  <si>
    <t>Last</t>
  </si>
  <si>
    <t>First</t>
  </si>
  <si>
    <t>CAT</t>
  </si>
  <si>
    <t>AHRENS</t>
  </si>
  <si>
    <t>Ashley</t>
  </si>
  <si>
    <t>J2</t>
  </si>
  <si>
    <t>AUDET</t>
  </si>
  <si>
    <t>Kelly</t>
  </si>
  <si>
    <t>J1</t>
  </si>
  <si>
    <t>BANKS</t>
  </si>
  <si>
    <t>Mary Ann</t>
  </si>
  <si>
    <t>Sarah</t>
  </si>
  <si>
    <t>J3</t>
  </si>
  <si>
    <t>BEARD</t>
  </si>
  <si>
    <t>BROUGHTON</t>
  </si>
  <si>
    <t>Haylea</t>
  </si>
  <si>
    <t>BULLARD</t>
  </si>
  <si>
    <t>Samantha</t>
  </si>
  <si>
    <t>CHEEK</t>
  </si>
  <si>
    <t>Jaclyn</t>
  </si>
  <si>
    <t>CHELIRAS</t>
  </si>
  <si>
    <t>Gina</t>
  </si>
  <si>
    <t>CLEVEN</t>
  </si>
  <si>
    <t>Kaitlin</t>
  </si>
  <si>
    <t>DAHLKE</t>
  </si>
  <si>
    <t>Aubrey</t>
  </si>
  <si>
    <t>DERR</t>
  </si>
  <si>
    <t>Briann</t>
  </si>
  <si>
    <t>DUKSA</t>
  </si>
  <si>
    <t>Claudia</t>
  </si>
  <si>
    <t>DUTTON</t>
  </si>
  <si>
    <t>Janine</t>
  </si>
  <si>
    <t>EMBECK</t>
  </si>
  <si>
    <t>Elizabeth</t>
  </si>
  <si>
    <t>EMME</t>
  </si>
  <si>
    <t>Kelsey</t>
  </si>
  <si>
    <t>ENGLISH</t>
  </si>
  <si>
    <t>Megan</t>
  </si>
  <si>
    <t>ESPOSITO</t>
  </si>
  <si>
    <t>Devon</t>
  </si>
  <si>
    <t>FAUGHT</t>
  </si>
  <si>
    <t>Dacotah</t>
  </si>
  <si>
    <t>FERGUSON</t>
  </si>
  <si>
    <t>Dayna</t>
  </si>
  <si>
    <t>FONG</t>
  </si>
  <si>
    <t>Sandra</t>
  </si>
  <si>
    <t>FOSTER</t>
  </si>
  <si>
    <t>Danielle</t>
  </si>
  <si>
    <t>FRETTS</t>
  </si>
  <si>
    <t>Katie</t>
  </si>
  <si>
    <t>FURRER</t>
  </si>
  <si>
    <t>Amanda</t>
  </si>
  <si>
    <t>GESTL</t>
  </si>
  <si>
    <t>Alyssa</t>
  </si>
  <si>
    <t>GREATHOUSE</t>
  </si>
  <si>
    <t>Heather</t>
  </si>
  <si>
    <t>GREEN</t>
  </si>
  <si>
    <t>Catherine</t>
  </si>
  <si>
    <t>GRIFFIN</t>
  </si>
  <si>
    <t>Shawna</t>
  </si>
  <si>
    <t>HANSEN</t>
  </si>
  <si>
    <t>HARPSTER</t>
  </si>
  <si>
    <t>Nicole</t>
  </si>
  <si>
    <t>HATCH</t>
  </si>
  <si>
    <t>Julia</t>
  </si>
  <si>
    <t>HOLSOPPLE</t>
  </si>
  <si>
    <t>Emily</t>
  </si>
  <si>
    <t>HOPKINS</t>
  </si>
  <si>
    <t>Rena</t>
  </si>
  <si>
    <t>JAMES</t>
  </si>
  <si>
    <t>JONES</t>
  </si>
  <si>
    <t>Rachel</t>
  </si>
  <si>
    <t>KOONTZ</t>
  </si>
  <si>
    <t>LATHBURY</t>
  </si>
  <si>
    <t>Camille</t>
  </si>
  <si>
    <t>LEE</t>
  </si>
  <si>
    <t>LUKE</t>
  </si>
  <si>
    <t>Carmen</t>
  </si>
  <si>
    <t>MARTIN</t>
  </si>
  <si>
    <t>MacKenzie</t>
  </si>
  <si>
    <t>Denise</t>
  </si>
  <si>
    <t>MASTERS</t>
  </si>
  <si>
    <t>Forest</t>
  </si>
  <si>
    <t>MORRISSEY</t>
  </si>
  <si>
    <t>Caitlin</t>
  </si>
  <si>
    <t>POLONSKY</t>
  </si>
  <si>
    <t>QUINER</t>
  </si>
  <si>
    <t>ROSS</t>
  </si>
  <si>
    <t>Jodi</t>
  </si>
  <si>
    <t>SCHERER</t>
  </si>
  <si>
    <t>STANEC</t>
  </si>
  <si>
    <t>Abigail</t>
  </si>
  <si>
    <t>STRADER</t>
  </si>
  <si>
    <t>TALLBERG</t>
  </si>
  <si>
    <t>TODARO</t>
  </si>
  <si>
    <t>Alexis</t>
  </si>
  <si>
    <t>TRISDALE</t>
  </si>
  <si>
    <t>VISICH</t>
  </si>
  <si>
    <t>WHEATLEY</t>
  </si>
  <si>
    <t>Stacy</t>
  </si>
  <si>
    <t>WILSON</t>
  </si>
  <si>
    <t>Kaitlyn</t>
  </si>
  <si>
    <t>WRIGHT</t>
  </si>
  <si>
    <t>Larissa</t>
  </si>
  <si>
    <t>ARBACH</t>
  </si>
  <si>
    <t>Cheyenne</t>
  </si>
  <si>
    <t>BLACK</t>
  </si>
  <si>
    <t>Hannah</t>
  </si>
  <si>
    <t>GALLEGOS</t>
  </si>
  <si>
    <t>Devin</t>
  </si>
  <si>
    <t>ALMAN</t>
  </si>
  <si>
    <t>Lauren</t>
  </si>
  <si>
    <t>ARMENDARIZ</t>
  </si>
  <si>
    <t>Jennifer</t>
  </si>
  <si>
    <t>BACON</t>
  </si>
  <si>
    <t>Kathryn</t>
  </si>
  <si>
    <t>BARON</t>
  </si>
  <si>
    <t>Taylor</t>
  </si>
  <si>
    <t>BESTHOFF</t>
  </si>
  <si>
    <t>Erika</t>
  </si>
  <si>
    <t>BRAGG</t>
  </si>
  <si>
    <t>Casadie</t>
  </si>
  <si>
    <t>BRITT</t>
  </si>
  <si>
    <t>BROWN</t>
  </si>
  <si>
    <t>Victoria</t>
  </si>
  <si>
    <t>CARPENTIER</t>
  </si>
  <si>
    <t>Meredith</t>
  </si>
  <si>
    <t>CARTER</t>
  </si>
  <si>
    <t>Jaycee</t>
  </si>
  <si>
    <t>EWING</t>
  </si>
  <si>
    <t>Leah</t>
  </si>
  <si>
    <t>FIORINO</t>
  </si>
  <si>
    <t>Shanna</t>
  </si>
  <si>
    <t>FRINK</t>
  </si>
  <si>
    <t>Chelsey</t>
  </si>
  <si>
    <t>GOLDBERG</t>
  </si>
  <si>
    <t>Kimy</t>
  </si>
  <si>
    <t>HATA</t>
  </si>
  <si>
    <t>Chelsie</t>
  </si>
  <si>
    <t>HODGES</t>
  </si>
  <si>
    <t>Rachael</t>
  </si>
  <si>
    <t>HOLMAN</t>
  </si>
  <si>
    <t>Virginia</t>
  </si>
  <si>
    <t>Evalyn</t>
  </si>
  <si>
    <t>KING</t>
  </si>
  <si>
    <t>KIRBY</t>
  </si>
  <si>
    <t>KITCHEN</t>
  </si>
  <si>
    <t>Morgan</t>
  </si>
  <si>
    <t>KRAFT</t>
  </si>
  <si>
    <t>KROLL</t>
  </si>
  <si>
    <t>Nikki</t>
  </si>
  <si>
    <t>LIPSCOMB</t>
  </si>
  <si>
    <t>Justina</t>
  </si>
  <si>
    <t>LITTLE</t>
  </si>
  <si>
    <t>Marcella</t>
  </si>
  <si>
    <t>LLUY</t>
  </si>
  <si>
    <t>MACLAGAN</t>
  </si>
  <si>
    <t>MAKRAKIS</t>
  </si>
  <si>
    <t>MAURIZIO</t>
  </si>
  <si>
    <t>Dana</t>
  </si>
  <si>
    <t>MCCAULEY</t>
  </si>
  <si>
    <t>Abagael</t>
  </si>
  <si>
    <t>MCCUNNEY</t>
  </si>
  <si>
    <t>MCHUGH</t>
  </si>
  <si>
    <t>MCNALLY</t>
  </si>
  <si>
    <t>Jordan</t>
  </si>
  <si>
    <t>MICAL</t>
  </si>
  <si>
    <t>MOUHOT</t>
  </si>
  <si>
    <t>Arielle</t>
  </si>
  <si>
    <t>NARDONE</t>
  </si>
  <si>
    <t>NILAN</t>
  </si>
  <si>
    <t>Jodie</t>
  </si>
  <si>
    <t>OCHSNER</t>
  </si>
  <si>
    <t>Elsa</t>
  </si>
  <si>
    <t>OSBORN</t>
  </si>
  <si>
    <t>PEREZ</t>
  </si>
  <si>
    <t>Alexa</t>
  </si>
  <si>
    <t>PIKE</t>
  </si>
  <si>
    <t>Madeline</t>
  </si>
  <si>
    <t>PORCO</t>
  </si>
  <si>
    <t>REYNOLDS</t>
  </si>
  <si>
    <t>Crystal</t>
  </si>
  <si>
    <t>RODGERS</t>
  </si>
  <si>
    <t>RODRIGUEZ</t>
  </si>
  <si>
    <t>Korina</t>
  </si>
  <si>
    <t>ROGERS</t>
  </si>
  <si>
    <t>SAENGER</t>
  </si>
  <si>
    <t>Mary</t>
  </si>
  <si>
    <t>SCHMIDT</t>
  </si>
  <si>
    <t>Karina</t>
  </si>
  <si>
    <t>SEXTON</t>
  </si>
  <si>
    <t>Candice</t>
  </si>
  <si>
    <t>SILVERIA</t>
  </si>
  <si>
    <t>Niki</t>
  </si>
  <si>
    <t>STINETT</t>
  </si>
  <si>
    <t>Kevyn</t>
  </si>
  <si>
    <t>VAUTRIN</t>
  </si>
  <si>
    <t>Andrea</t>
  </si>
  <si>
    <t>WEISZ</t>
  </si>
  <si>
    <t>Alison</t>
  </si>
  <si>
    <t>ReAnn</t>
  </si>
  <si>
    <t>YEAGER</t>
  </si>
  <si>
    <t>Alivia</t>
  </si>
  <si>
    <t>2010 USA Shooting National Jr Olympic Championships</t>
  </si>
  <si>
    <t>State</t>
  </si>
  <si>
    <t>RI</t>
  </si>
  <si>
    <t>IL</t>
  </si>
  <si>
    <t>TX</t>
  </si>
  <si>
    <t>NJ</t>
  </si>
  <si>
    <t>MN</t>
  </si>
  <si>
    <t>CA</t>
  </si>
  <si>
    <t>PA</t>
  </si>
  <si>
    <t>OR</t>
  </si>
  <si>
    <t>KS</t>
  </si>
  <si>
    <t>AK</t>
  </si>
  <si>
    <t>NC</t>
  </si>
  <si>
    <t>OH</t>
  </si>
  <si>
    <t>MA</t>
  </si>
  <si>
    <t>SC</t>
  </si>
  <si>
    <t>OK</t>
  </si>
  <si>
    <t>FL</t>
  </si>
  <si>
    <t>GA</t>
  </si>
  <si>
    <t>MT</t>
  </si>
  <si>
    <t>CT</t>
  </si>
  <si>
    <t>KY</t>
  </si>
  <si>
    <t>AZ</t>
  </si>
  <si>
    <t>VA</t>
  </si>
  <si>
    <t>CO</t>
  </si>
  <si>
    <t>WY</t>
  </si>
  <si>
    <t>NY</t>
  </si>
  <si>
    <t>ND</t>
  </si>
  <si>
    <t>MD</t>
  </si>
  <si>
    <t>SD</t>
  </si>
  <si>
    <t>WI</t>
  </si>
  <si>
    <t>LA</t>
  </si>
  <si>
    <t>IN</t>
  </si>
  <si>
    <t>NE</t>
  </si>
  <si>
    <t>WA</t>
  </si>
  <si>
    <t>NM</t>
  </si>
  <si>
    <t>AL</t>
  </si>
  <si>
    <t>VT</t>
  </si>
  <si>
    <t>NH</t>
  </si>
  <si>
    <t>TN</t>
  </si>
  <si>
    <t>HI</t>
  </si>
  <si>
    <t>10m Air Rifle Women  RESULTS</t>
  </si>
  <si>
    <t>Champion</t>
  </si>
  <si>
    <t>2nd Place</t>
  </si>
  <si>
    <t>3rd Place</t>
  </si>
  <si>
    <t>High J2</t>
  </si>
  <si>
    <t>High J3</t>
  </si>
  <si>
    <t>Rank</t>
  </si>
  <si>
    <t>M1</t>
  </si>
  <si>
    <t>M2</t>
  </si>
  <si>
    <t>Total</t>
  </si>
  <si>
    <t>Final</t>
  </si>
  <si>
    <t>2nd J2</t>
  </si>
  <si>
    <t>3rd J2</t>
  </si>
  <si>
    <t>tgt1</t>
  </si>
  <si>
    <t>tgt2</t>
  </si>
  <si>
    <t>April 9 &amp; 10</t>
  </si>
  <si>
    <t>April 11 &amp; 12</t>
  </si>
  <si>
    <t>50m Three Position Rifle Women  RESULTS</t>
  </si>
  <si>
    <t>BERLIN</t>
  </si>
  <si>
    <t>BINNIE</t>
  </si>
  <si>
    <t>Deanna</t>
  </si>
  <si>
    <t>BOGDONOFF</t>
  </si>
  <si>
    <t>BRIDGES</t>
  </si>
  <si>
    <t>BUCK</t>
  </si>
  <si>
    <t>Micki</t>
  </si>
  <si>
    <t>FRY</t>
  </si>
  <si>
    <t>GARISS</t>
  </si>
  <si>
    <t>Carolina</t>
  </si>
  <si>
    <t>KATSUYAMA</t>
  </si>
  <si>
    <t>Jessica</t>
  </si>
  <si>
    <t>MECCA</t>
  </si>
  <si>
    <t>Dominique</t>
  </si>
  <si>
    <t>MOYER</t>
  </si>
  <si>
    <t>RUFFNER</t>
  </si>
  <si>
    <t>RUXTON</t>
  </si>
  <si>
    <t>WERT</t>
  </si>
  <si>
    <t>Magdalena</t>
  </si>
  <si>
    <t>e</t>
  </si>
  <si>
    <t>dns</t>
  </si>
  <si>
    <t>x</t>
  </si>
  <si>
    <t>Larissa Wright</t>
  </si>
  <si>
    <t>Kelsey Hansen</t>
  </si>
  <si>
    <t>Kelsey McHugh</t>
  </si>
  <si>
    <t>Elizabeth Tallberg</t>
  </si>
  <si>
    <t>Shawna Griffin</t>
  </si>
  <si>
    <t>Sarah Banks</t>
  </si>
  <si>
    <t>Denise Martin</t>
  </si>
  <si>
    <t>Sarah Scherer</t>
  </si>
  <si>
    <t>Abigail Stanec</t>
  </si>
  <si>
    <t>10m Air Rifle Men  RESULTS</t>
  </si>
  <si>
    <t>April 15 - 16</t>
  </si>
  <si>
    <t>Prn</t>
  </si>
  <si>
    <t>Stn</t>
  </si>
  <si>
    <t>Knl</t>
  </si>
  <si>
    <t>Rivera</t>
  </si>
  <si>
    <t>Alexander</t>
  </si>
  <si>
    <t>Sheikh</t>
  </si>
  <si>
    <t>Azeem</t>
  </si>
  <si>
    <t>Ryznar</t>
  </si>
  <si>
    <t>Edward</t>
  </si>
  <si>
    <t>Nelson</t>
  </si>
  <si>
    <t>Luke</t>
  </si>
  <si>
    <t>Marne</t>
  </si>
  <si>
    <t>Noah</t>
  </si>
  <si>
    <t>Randazzo</t>
  </si>
  <si>
    <t>Jared</t>
  </si>
  <si>
    <t>Books</t>
  </si>
  <si>
    <t>Brent</t>
  </si>
  <si>
    <t>Stearns</t>
  </si>
  <si>
    <t>Garret</t>
  </si>
  <si>
    <t>Baird</t>
  </si>
  <si>
    <t>Kevin</t>
  </si>
  <si>
    <t>Harvey</t>
  </si>
  <si>
    <t>Bill</t>
  </si>
  <si>
    <t>Kyanko</t>
  </si>
  <si>
    <t>Thomas</t>
  </si>
  <si>
    <t>WV</t>
  </si>
  <si>
    <t>Teller</t>
  </si>
  <si>
    <t>William</t>
  </si>
  <si>
    <t>Wilmot</t>
  </si>
  <si>
    <t>Eric</t>
  </si>
  <si>
    <t>Furness</t>
  </si>
  <si>
    <t>Kris</t>
  </si>
  <si>
    <t>Cross</t>
  </si>
  <si>
    <t>Bryan</t>
  </si>
  <si>
    <t>Enders</t>
  </si>
  <si>
    <t>Cody</t>
  </si>
  <si>
    <t>South</t>
  </si>
  <si>
    <t>MS</t>
  </si>
  <si>
    <t>Snyderman</t>
  </si>
  <si>
    <t>Maxwell</t>
  </si>
  <si>
    <t>Van Patten</t>
  </si>
  <si>
    <t>Mitchell</t>
  </si>
  <si>
    <t>ID</t>
  </si>
  <si>
    <t>Hashagen</t>
  </si>
  <si>
    <t>Christian</t>
  </si>
  <si>
    <t>Smith</t>
  </si>
  <si>
    <t>George</t>
  </si>
  <si>
    <t>Cruz</t>
  </si>
  <si>
    <t>O'Brien</t>
  </si>
  <si>
    <t>Sean</t>
  </si>
  <si>
    <t>Muegge</t>
  </si>
  <si>
    <t>Samuel</t>
  </si>
  <si>
    <t>Bullock</t>
  </si>
  <si>
    <t>Mason</t>
  </si>
  <si>
    <t>Johnson</t>
  </si>
  <si>
    <t>Brian</t>
  </si>
  <si>
    <t>Kasl</t>
  </si>
  <si>
    <t>Darren</t>
  </si>
  <si>
    <t>Burkhardt</t>
  </si>
  <si>
    <t>Max</t>
  </si>
  <si>
    <t>Bures</t>
  </si>
  <si>
    <t>Cole</t>
  </si>
  <si>
    <t>Brandeburg</t>
  </si>
  <si>
    <t>Nathan</t>
  </si>
  <si>
    <t>Liuzza</t>
  </si>
  <si>
    <t>Michael</t>
  </si>
  <si>
    <t>Switzer</t>
  </si>
  <si>
    <t>Sabah</t>
  </si>
  <si>
    <t>Joseph</t>
  </si>
  <si>
    <t>Tucker</t>
  </si>
  <si>
    <t>Carrillo</t>
  </si>
  <si>
    <t>Jacob</t>
  </si>
  <si>
    <t>Greene</t>
  </si>
  <si>
    <t>Shane</t>
  </si>
  <si>
    <t>Bronson</t>
  </si>
  <si>
    <t>Jonathan</t>
  </si>
  <si>
    <t>Calvin</t>
  </si>
  <si>
    <t>Richard</t>
  </si>
  <si>
    <t>Lowe</t>
  </si>
  <si>
    <t>Daniel</t>
  </si>
  <si>
    <t>Butler</t>
  </si>
  <si>
    <t>Soren</t>
  </si>
  <si>
    <t>Wheland</t>
  </si>
  <si>
    <t>Chad</t>
  </si>
  <si>
    <t>Kulbacki</t>
  </si>
  <si>
    <t>Ethan</t>
  </si>
  <si>
    <t>Archambault</t>
  </si>
  <si>
    <t>Jasis</t>
  </si>
  <si>
    <t>James</t>
  </si>
  <si>
    <t>Davison</t>
  </si>
  <si>
    <t>Funk</t>
  </si>
  <si>
    <t>Leo</t>
  </si>
  <si>
    <t>Hannan</t>
  </si>
  <si>
    <t>Donald</t>
  </si>
  <si>
    <t>Daviscourt</t>
  </si>
  <si>
    <t>Nicholas</t>
  </si>
  <si>
    <t>Chesebro</t>
  </si>
  <si>
    <t>Dustin</t>
  </si>
  <si>
    <t>Bernard</t>
  </si>
  <si>
    <t>Costa</t>
  </si>
  <si>
    <t>Anderson</t>
  </si>
  <si>
    <t>Ryan</t>
  </si>
  <si>
    <t>Wells</t>
  </si>
  <si>
    <t>Zachary</t>
  </si>
  <si>
    <t>Burzynski Jr</t>
  </si>
  <si>
    <t>Turiano</t>
  </si>
  <si>
    <t>Ellis</t>
  </si>
  <si>
    <t>Elijah</t>
  </si>
  <si>
    <t>Cooper</t>
  </si>
  <si>
    <t>Jimmie</t>
  </si>
  <si>
    <t>Martin</t>
  </si>
  <si>
    <t>Joshua</t>
  </si>
  <si>
    <t>Miles</t>
  </si>
  <si>
    <t>York</t>
  </si>
  <si>
    <t>Benjamin</t>
  </si>
  <si>
    <t>Gaucin</t>
  </si>
  <si>
    <t>Juan</t>
  </si>
  <si>
    <t>Spurgeon</t>
  </si>
  <si>
    <t>Garrett</t>
  </si>
  <si>
    <t>MO</t>
  </si>
  <si>
    <t>Matthews</t>
  </si>
  <si>
    <t>Morrison</t>
  </si>
  <si>
    <t>Brett</t>
  </si>
  <si>
    <t>Williams</t>
  </si>
  <si>
    <t>Spicher</t>
  </si>
  <si>
    <t>Levi</t>
  </si>
  <si>
    <t>Sherry</t>
  </si>
  <si>
    <t>Tim</t>
  </si>
  <si>
    <t>Yakushi</t>
  </si>
  <si>
    <t>Connor</t>
  </si>
  <si>
    <t>Sui</t>
  </si>
  <si>
    <t>Munder</t>
  </si>
  <si>
    <t>O'Daniel</t>
  </si>
  <si>
    <t>Craig</t>
  </si>
  <si>
    <t>Spaude</t>
  </si>
  <si>
    <t>Jason</t>
  </si>
  <si>
    <t>MI</t>
  </si>
  <si>
    <t>Cock</t>
  </si>
  <si>
    <t>Austin</t>
  </si>
  <si>
    <t>Gardner</t>
  </si>
  <si>
    <t>Tyler</t>
  </si>
  <si>
    <t>McCall</t>
  </si>
  <si>
    <t>Lyman</t>
  </si>
  <si>
    <t>Everson</t>
  </si>
  <si>
    <t>Patrick</t>
  </si>
  <si>
    <t>Foster</t>
  </si>
  <si>
    <t>Strayer</t>
  </si>
  <si>
    <t>Dalton</t>
  </si>
  <si>
    <t>Sojka</t>
  </si>
  <si>
    <t>Sharbel</t>
  </si>
  <si>
    <t>Wilson</t>
  </si>
  <si>
    <t>Jumell</t>
  </si>
  <si>
    <t>Wharton</t>
  </si>
  <si>
    <t>Turner</t>
  </si>
  <si>
    <t>Sunderman</t>
  </si>
  <si>
    <t>Peck</t>
  </si>
  <si>
    <t>Clayton</t>
  </si>
  <si>
    <t>Holsopple</t>
  </si>
  <si>
    <t>Aaron</t>
  </si>
  <si>
    <t>Smittner IV</t>
  </si>
  <si>
    <t>Leonard</t>
  </si>
  <si>
    <t>Hahn</t>
  </si>
  <si>
    <t>Steven</t>
  </si>
  <si>
    <t>Brewer</t>
  </si>
  <si>
    <t>Matthew</t>
  </si>
  <si>
    <t>Wotring</t>
  </si>
  <si>
    <t>Quintin</t>
  </si>
  <si>
    <t>Threlkeld</t>
  </si>
  <si>
    <t>Johnathon</t>
  </si>
  <si>
    <t>Seery</t>
  </si>
  <si>
    <t>Isaac</t>
  </si>
  <si>
    <t>Clemmons</t>
  </si>
  <si>
    <t>Christopher</t>
  </si>
  <si>
    <t>Lindemann</t>
  </si>
  <si>
    <t>Little</t>
  </si>
  <si>
    <t>Clifton</t>
  </si>
  <si>
    <t>Myers</t>
  </si>
  <si>
    <t>Franz</t>
  </si>
  <si>
    <t>Scott</t>
  </si>
  <si>
    <t>Hakola</t>
  </si>
  <si>
    <t>Kurt</t>
  </si>
  <si>
    <t>Davis</t>
  </si>
  <si>
    <t>Amos</t>
  </si>
  <si>
    <t>Dunham-Bender</t>
  </si>
  <si>
    <t>Portis</t>
  </si>
  <si>
    <t>Sloan</t>
  </si>
  <si>
    <t>David</t>
  </si>
  <si>
    <t>Zavala</t>
  </si>
  <si>
    <t>Robert</t>
  </si>
  <si>
    <t>Christenson</t>
  </si>
  <si>
    <t>Dempster</t>
  </si>
  <si>
    <t>Agnew</t>
  </si>
  <si>
    <t>Alan</t>
  </si>
  <si>
    <t>Berhorst</t>
  </si>
  <si>
    <t>Jack</t>
  </si>
  <si>
    <t>Phillips</t>
  </si>
  <si>
    <t>Kyle</t>
  </si>
  <si>
    <t>Tanner</t>
  </si>
  <si>
    <t>50m Three Position Rifle Men  RESULTS</t>
  </si>
  <si>
    <t>April 17 - 19</t>
  </si>
  <si>
    <t>50m Prone Rifle Men  RESULTS</t>
  </si>
  <si>
    <t>Kirsten</t>
  </si>
  <si>
    <t>Malachosky</t>
  </si>
  <si>
    <t>Hermsmeier</t>
  </si>
  <si>
    <t>Jylkka</t>
  </si>
  <si>
    <t>Mengon</t>
  </si>
  <si>
    <t>Thompson</t>
  </si>
  <si>
    <t>Brandon</t>
  </si>
  <si>
    <t>Todaro</t>
  </si>
  <si>
    <t>Rabel</t>
  </si>
  <si>
    <t>Rico</t>
  </si>
  <si>
    <t>Richardson</t>
  </si>
  <si>
    <t>Adam</t>
  </si>
  <si>
    <t>Hopkins</t>
  </si>
  <si>
    <t>Cottrell</t>
  </si>
  <si>
    <t>Gestl</t>
  </si>
  <si>
    <t>Alex</t>
  </si>
  <si>
    <t>Anti</t>
  </si>
  <si>
    <t>10m Air Pistol Women  RESULTS</t>
  </si>
  <si>
    <t>April 22 - 23</t>
  </si>
  <si>
    <t>Anthony</t>
  </si>
  <si>
    <t>Courtney</t>
  </si>
  <si>
    <t>Arbach</t>
  </si>
  <si>
    <t>Blanton</t>
  </si>
  <si>
    <t>Brandy</t>
  </si>
  <si>
    <t>Brester</t>
  </si>
  <si>
    <t>Buerling</t>
  </si>
  <si>
    <t>Dorado</t>
  </si>
  <si>
    <t>Alejandra</t>
  </si>
  <si>
    <t>Gallegos</t>
  </si>
  <si>
    <t>Granato</t>
  </si>
  <si>
    <t>Juliana</t>
  </si>
  <si>
    <t>Imig</t>
  </si>
  <si>
    <t>Lewis</t>
  </si>
  <si>
    <t>Shi</t>
  </si>
  <si>
    <t>Starlin</t>
  </si>
  <si>
    <t>Stenkamp</t>
  </si>
  <si>
    <t>Leslie</t>
  </si>
  <si>
    <t>Vegter</t>
  </si>
  <si>
    <t>Tiffany</t>
  </si>
  <si>
    <t>Darby</t>
  </si>
  <si>
    <t>Black</t>
  </si>
  <si>
    <t>Char</t>
  </si>
  <si>
    <t>Linda</t>
  </si>
  <si>
    <t>Choi</t>
  </si>
  <si>
    <t>Janice</t>
  </si>
  <si>
    <t>Elliot</t>
  </si>
  <si>
    <t>ME</t>
  </si>
  <si>
    <t>Gagnon</t>
  </si>
  <si>
    <t>Kylie</t>
  </si>
  <si>
    <t>Gelberger</t>
  </si>
  <si>
    <t>Michelle</t>
  </si>
  <si>
    <t>Hubert</t>
  </si>
  <si>
    <t>Brittany</t>
  </si>
  <si>
    <t>Kananen</t>
  </si>
  <si>
    <t>LaBusier</t>
  </si>
  <si>
    <t>Sara</t>
  </si>
  <si>
    <t>Lane</t>
  </si>
  <si>
    <t>Lau</t>
  </si>
  <si>
    <t>Naomi</t>
  </si>
  <si>
    <t>Lee</t>
  </si>
  <si>
    <t>Jasmin</t>
  </si>
  <si>
    <t>Lutz</t>
  </si>
  <si>
    <t>Beth</t>
  </si>
  <si>
    <t>Macaulay</t>
  </si>
  <si>
    <t>Isabel</t>
  </si>
  <si>
    <t>Peckar</t>
  </si>
  <si>
    <t>Laura</t>
  </si>
  <si>
    <t>Ramsey</t>
  </si>
  <si>
    <t>Marie</t>
  </si>
  <si>
    <t>Riford</t>
  </si>
  <si>
    <t>Rossi</t>
  </si>
  <si>
    <t>Marina</t>
  </si>
  <si>
    <t>Townsend</t>
  </si>
  <si>
    <t>Alana</t>
  </si>
  <si>
    <t>Ward</t>
  </si>
  <si>
    <t>Nellie</t>
  </si>
  <si>
    <t>Jenna</t>
  </si>
  <si>
    <t>Wommack</t>
  </si>
  <si>
    <t>Kristin</t>
  </si>
  <si>
    <t>10m Air Pistol Men  RESULTS</t>
  </si>
  <si>
    <t>Abbott</t>
  </si>
  <si>
    <t>Barber</t>
  </si>
  <si>
    <t>Huston</t>
  </si>
  <si>
    <t>Campbell</t>
  </si>
  <si>
    <t>Ian</t>
  </si>
  <si>
    <t>Chen</t>
  </si>
  <si>
    <t>Chichkov</t>
  </si>
  <si>
    <t>English</t>
  </si>
  <si>
    <t>Goetz</t>
  </si>
  <si>
    <t>Hazelton</t>
  </si>
  <si>
    <t>Andrew</t>
  </si>
  <si>
    <t>Hedrick</t>
  </si>
  <si>
    <t>Hinton</t>
  </si>
  <si>
    <t>Hudock</t>
  </si>
  <si>
    <t>Hunt</t>
  </si>
  <si>
    <t>Kent</t>
  </si>
  <si>
    <t>Longlet</t>
  </si>
  <si>
    <t>Morris</t>
  </si>
  <si>
    <t>Nona</t>
  </si>
  <si>
    <t>Price</t>
  </si>
  <si>
    <t>Pueppke</t>
  </si>
  <si>
    <t>Reburn</t>
  </si>
  <si>
    <t>Gary "Blake"</t>
  </si>
  <si>
    <t>Todd</t>
  </si>
  <si>
    <t>Totts</t>
  </si>
  <si>
    <t>Tourigny</t>
  </si>
  <si>
    <t>Adams</t>
  </si>
  <si>
    <t>Grant</t>
  </si>
  <si>
    <t>Altermatt</t>
  </si>
  <si>
    <t>Bearjar</t>
  </si>
  <si>
    <t>Seth</t>
  </si>
  <si>
    <t>Brown</t>
  </si>
  <si>
    <t>Wyatt</t>
  </si>
  <si>
    <t>Will</t>
  </si>
  <si>
    <t>Cho</t>
  </si>
  <si>
    <t>Eugene</t>
  </si>
  <si>
    <t>Keun-Weon</t>
  </si>
  <si>
    <t>Colby</t>
  </si>
  <si>
    <t>Bryce</t>
  </si>
  <si>
    <t>Culbertson</t>
  </si>
  <si>
    <t>Blake</t>
  </si>
  <si>
    <t>Travis</t>
  </si>
  <si>
    <t>Josh</t>
  </si>
  <si>
    <t>Hall</t>
  </si>
  <si>
    <t>Larson</t>
  </si>
  <si>
    <t>Littleton</t>
  </si>
  <si>
    <t>McCormick</t>
  </si>
  <si>
    <t>Christine</t>
  </si>
  <si>
    <t>McDermitt</t>
  </si>
  <si>
    <t>Rayborn</t>
  </si>
  <si>
    <t>Raymond</t>
  </si>
  <si>
    <t>Jay</t>
  </si>
  <si>
    <t>Sargent</t>
  </si>
  <si>
    <t>Schmidt</t>
  </si>
  <si>
    <t>Nate</t>
  </si>
  <si>
    <t>Scholl</t>
  </si>
  <si>
    <t>Starr</t>
  </si>
  <si>
    <t>Swarts</t>
  </si>
  <si>
    <t>Kenneth</t>
  </si>
  <si>
    <t>Volkman</t>
  </si>
  <si>
    <t>Walker</t>
  </si>
  <si>
    <t>Brandon Ross</t>
  </si>
  <si>
    <t>Welch</t>
  </si>
  <si>
    <t>West</t>
  </si>
  <si>
    <t>Dillon</t>
  </si>
  <si>
    <t>Wood</t>
  </si>
  <si>
    <t>Timothy</t>
  </si>
  <si>
    <t>Zolko</t>
  </si>
  <si>
    <t>Caleb</t>
  </si>
  <si>
    <t>25m Pistol Women  RESULTS</t>
  </si>
  <si>
    <t>Pre</t>
  </si>
  <si>
    <t>RF</t>
  </si>
  <si>
    <t>Heaton</t>
  </si>
  <si>
    <t>Christina</t>
  </si>
  <si>
    <t>Lipinski</t>
  </si>
  <si>
    <t>Pearle</t>
  </si>
  <si>
    <t>April 24</t>
  </si>
  <si>
    <t>25m Junior Sport Pistol Men  RESULTS</t>
  </si>
  <si>
    <t>Burdick</t>
  </si>
  <si>
    <t>Chyan</t>
  </si>
  <si>
    <t>Wen</t>
  </si>
  <si>
    <t>Ricks</t>
  </si>
  <si>
    <t>Trautman</t>
  </si>
  <si>
    <t>Konrad</t>
  </si>
  <si>
    <t>Vronsky</t>
  </si>
  <si>
    <t>Vladlen</t>
  </si>
  <si>
    <t>tgt</t>
  </si>
  <si>
    <t>Forest Masters</t>
  </si>
  <si>
    <t>204 *</t>
  </si>
  <si>
    <t>* Competitor 204 not in competition per rule 4.7.3</t>
  </si>
  <si>
    <t>Deanna Binnie</t>
  </si>
  <si>
    <t>MacKenzie Martin</t>
  </si>
  <si>
    <t>Amanda Furrer</t>
  </si>
  <si>
    <t>Sarah Beard</t>
  </si>
  <si>
    <t>FLICK</t>
  </si>
  <si>
    <t>Cheezum III</t>
  </si>
  <si>
    <t>Geer</t>
  </si>
  <si>
    <t>Tgt</t>
  </si>
  <si>
    <t>E</t>
  </si>
  <si>
    <t>Remington</t>
  </si>
  <si>
    <t>DNF</t>
  </si>
  <si>
    <t>393 *</t>
  </si>
  <si>
    <t>* Competitor # 393 received 2 point penalty per rule 6.11.7.1.1</t>
  </si>
  <si>
    <t>Soren Butler</t>
  </si>
  <si>
    <t>Garrett Spurgeon</t>
  </si>
  <si>
    <t>Amos Peck</t>
  </si>
  <si>
    <t>Mitchell Van Patten</t>
  </si>
  <si>
    <t>Noah Marne</t>
  </si>
  <si>
    <t>Jason Spaude</t>
  </si>
  <si>
    <t>Ryan Anderson</t>
  </si>
  <si>
    <t>Dustin Chesebro</t>
  </si>
  <si>
    <t>Michael Matthews</t>
  </si>
  <si>
    <t>2nd J3</t>
  </si>
  <si>
    <t>3rd J3</t>
  </si>
  <si>
    <t>201 *</t>
  </si>
  <si>
    <t>* Comp 201 received 4 penalty points Match 1 Kneeling per rule 6.15.4.2.3</t>
  </si>
  <si>
    <t>dnf</t>
  </si>
  <si>
    <t>452 *</t>
  </si>
  <si>
    <t>452 **</t>
  </si>
  <si>
    <t>** Comp 452 received 2 penalty points Match 1 Prone per rule 6.15.4.2.3</t>
  </si>
  <si>
    <t>SO</t>
  </si>
  <si>
    <t>Remington Lyman</t>
  </si>
  <si>
    <t>Steven Hahn</t>
  </si>
  <si>
    <t>Alex Gestl</t>
  </si>
  <si>
    <t>Garret Stearns</t>
  </si>
  <si>
    <t>William Anti</t>
  </si>
  <si>
    <t>Samuel Portis</t>
  </si>
  <si>
    <t>Scott Franz</t>
  </si>
  <si>
    <t>Daniel Hermsmeier</t>
  </si>
  <si>
    <t>Cole Bures</t>
  </si>
  <si>
    <t>Jimmie Cooper</t>
  </si>
  <si>
    <t>Ryan Dunham-Bender</t>
  </si>
  <si>
    <t>246 *</t>
  </si>
  <si>
    <t>* Competitot # 246 received 2 point penalty per rule 6.11.7.1.1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</si>
  <si>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</si>
  <si>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</si>
  <si>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</si>
  <si>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</si>
  <si>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</si>
  <si>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</si>
  <si>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</si>
  <si>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</si>
  <si>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</si>
  <si>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</si>
  <si>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</si>
  <si>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</si>
  <si>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</si>
  <si>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</si>
  <si>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</si>
  <si>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</si>
  <si>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</si>
  <si>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</si>
  <si>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</si>
  <si>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</si>
  <si>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</si>
  <si>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</si>
  <si>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</si>
  <si>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</si>
  <si>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</si>
  <si>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</si>
  <si>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</si>
  <si>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</si>
  <si>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</si>
  <si>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</si>
  <si>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</si>
  <si>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</si>
  <si>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</si>
  <si>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</si>
  <si>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</si>
  <si>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39</t>
  </si>
  <si>
    <t>James Starr</t>
  </si>
  <si>
    <t>Andrew Hazelton</t>
  </si>
  <si>
    <t>Alexander Chichkov</t>
  </si>
  <si>
    <t>Nicholas Sargent</t>
  </si>
  <si>
    <t>Ryan Davis</t>
  </si>
  <si>
    <t>Blake Culbertson</t>
  </si>
  <si>
    <t>Will Brown</t>
  </si>
  <si>
    <t>Matthew Pueppke</t>
  </si>
  <si>
    <t>Grant Adams</t>
  </si>
  <si>
    <t>Kathryn Kananen</t>
  </si>
  <si>
    <t>Janice Choi</t>
  </si>
  <si>
    <t>Naomi Lau</t>
  </si>
  <si>
    <t>Starlin Shi</t>
  </si>
  <si>
    <t>Beth Lutz</t>
  </si>
  <si>
    <t>Taylor Gallegos</t>
  </si>
  <si>
    <t>Courtney Anthony</t>
  </si>
  <si>
    <t>Alana Townsend</t>
  </si>
  <si>
    <t>Kylie Gagnon</t>
  </si>
  <si>
    <t>425 *</t>
  </si>
  <si>
    <t>* Competitor # 425 received a 2 point penalty per 8.6.6.2.1</t>
  </si>
  <si>
    <t>Vladlen Vronsky</t>
  </si>
  <si>
    <t>Thomas Ricks</t>
  </si>
  <si>
    <t>Joseph Totts</t>
  </si>
  <si>
    <t>Christopher Hudock</t>
  </si>
  <si>
    <t>Wen Chyan</t>
  </si>
  <si>
    <t>April 25</t>
  </si>
  <si>
    <t>Elizabeth Buerling</t>
  </si>
  <si>
    <t>Kelsey Imig</t>
  </si>
  <si>
    <t>Hannah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</si>
</sst>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5" fillId="0" borderId="0" xfId="0" applyNumberFormat="1" applyFont="1" applyAlignment="1">
      <alignment horizontal="center"/>
    </xf>
    <xf numFmtId="0" fontId="9" fillId="0" borderId="0" xfId="0" applyFont="1"/>
    <xf numFmtId="164" fontId="8" fillId="0" borderId="0" xfId="0" applyNumberFormat="1" applyFont="1" applyAlignment="1">
      <alignment horizontal="center"/>
    </xf>
    <xf numFmtId="16" fontId="6" fillId="0" borderId="0" xfId="0" quotePrefix="1" applyNumberFormat="1" applyFont="1" applyAlignment="1">
      <alignment horizontal="centerContinuous"/>
    </xf>
    <xf numFmtId="164" fontId="9" fillId="0" borderId="0" xfId="0" applyNumberFormat="1" applyFont="1"/>
    <xf numFmtId="0" fontId="1" fillId="0" borderId="0" xfId="0" applyFont="1" applyFill="1" applyBorder="1"/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5" fillId="0" borderId="0" xfId="0" applyNumberFormat="1" applyFo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9" fillId="0" borderId="0" xfId="0" applyFont="1" applyAlignment="1"/>
    <xf numFmtId="49" fontId="6" fillId="0" borderId="0" xfId="0" applyNumberFormat="1" applyFont="1" applyAlignment="1">
      <alignment horizontal="centerContinuous"/>
    </xf>
    <xf numFmtId="49" fontId="8" fillId="0" borderId="0" xfId="0" applyNumberFormat="1" applyFont="1" applyAlignment="1">
      <alignment horizontal="centerContinuous"/>
    </xf>
    <xf numFmtId="49" fontId="8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"/>
  <sheetViews>
    <sheetView tabSelected="1" workbookViewId="0"/>
  </sheetViews>
  <sheetFormatPr defaultColWidth="9.1796875" defaultRowHeight="15.5" x14ac:dyDescent="0.35"/>
  <cols>
    <col min="1" max="1" width="5.81640625" style="10" customWidth="1"/>
    <col min="2" max="2" width="7.81640625" style="10" bestFit="1" customWidth="1"/>
    <col min="3" max="3" width="17.1796875" style="10" bestFit="1" customWidth="1"/>
    <col min="4" max="4" width="12.453125" style="10" bestFit="1" customWidth="1"/>
    <col min="5" max="5" width="5.26953125" style="10" customWidth="1"/>
    <col min="6" max="6" width="6.81640625" style="10" bestFit="1" customWidth="1"/>
    <col min="7" max="7" width="5.453125" style="5" hidden="1" customWidth="1"/>
    <col min="8" max="11" width="5.1796875" style="5" hidden="1" customWidth="1"/>
    <col min="12" max="12" width="6.7265625" style="5" customWidth="1"/>
    <col min="13" max="13" width="5.453125" style="5" hidden="1" customWidth="1"/>
    <col min="14" max="14" width="3.81640625" style="5" hidden="1" customWidth="1"/>
    <col min="15" max="17" width="5.1796875" style="5" hidden="1" customWidth="1"/>
    <col min="18" max="18" width="6.7265625" style="5" customWidth="1"/>
    <col min="19" max="19" width="6.7265625" style="5" bestFit="1" customWidth="1"/>
    <col min="20" max="21" width="7" style="5" bestFit="1" customWidth="1"/>
    <col min="22" max="16384" width="9.1796875" style="10"/>
  </cols>
  <sheetData>
    <row r="1" spans="1:21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s="8" customFormat="1" ht="20" x14ac:dyDescent="0.4">
      <c r="A2" s="6" t="s">
        <v>245</v>
      </c>
      <c r="B2" s="6"/>
      <c r="C2" s="6"/>
      <c r="D2" s="6"/>
      <c r="E2" s="6"/>
      <c r="F2" s="6"/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s="8" customFormat="1" ht="20" x14ac:dyDescent="0.4">
      <c r="A3" s="6" t="s">
        <v>260</v>
      </c>
      <c r="B3" s="6"/>
      <c r="C3" s="6"/>
      <c r="D3" s="6"/>
      <c r="E3" s="6"/>
      <c r="F3" s="6"/>
      <c r="G3" s="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35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4"/>
    </row>
    <row r="5" spans="1:21" x14ac:dyDescent="0.35">
      <c r="A5" s="9" t="s">
        <v>246</v>
      </c>
      <c r="B5" s="9"/>
      <c r="C5" s="9"/>
      <c r="D5" s="9"/>
      <c r="E5" s="9" t="s">
        <v>292</v>
      </c>
      <c r="F5" s="9"/>
      <c r="G5" s="11"/>
      <c r="U5" s="20">
        <v>892.4</v>
      </c>
    </row>
    <row r="6" spans="1:21" x14ac:dyDescent="0.35">
      <c r="A6" s="9" t="s">
        <v>247</v>
      </c>
      <c r="B6" s="9"/>
      <c r="C6" s="9"/>
      <c r="D6" s="9"/>
      <c r="E6" s="9" t="s">
        <v>293</v>
      </c>
      <c r="F6" s="9"/>
      <c r="G6" s="11"/>
      <c r="U6" s="20">
        <v>891.2</v>
      </c>
    </row>
    <row r="7" spans="1:21" x14ac:dyDescent="0.35">
      <c r="A7" s="9" t="s">
        <v>248</v>
      </c>
      <c r="B7" s="9"/>
      <c r="C7" s="9"/>
      <c r="D7" s="9"/>
      <c r="E7" s="9" t="s">
        <v>291</v>
      </c>
      <c r="F7" s="9"/>
      <c r="G7" s="11"/>
      <c r="U7" s="20">
        <v>891.1</v>
      </c>
    </row>
    <row r="8" spans="1:21" x14ac:dyDescent="0.35">
      <c r="A8" s="9"/>
      <c r="B8" s="9"/>
      <c r="C8" s="9"/>
      <c r="D8" s="9"/>
    </row>
    <row r="9" spans="1:21" x14ac:dyDescent="0.35">
      <c r="A9" s="9" t="s">
        <v>249</v>
      </c>
      <c r="B9" s="9"/>
      <c r="C9" s="9"/>
      <c r="D9" s="9"/>
      <c r="E9" s="9" t="s">
        <v>285</v>
      </c>
      <c r="F9" s="9"/>
      <c r="G9" s="11"/>
      <c r="U9" s="11">
        <v>781</v>
      </c>
    </row>
    <row r="10" spans="1:21" x14ac:dyDescent="0.35">
      <c r="A10" s="9" t="s">
        <v>256</v>
      </c>
      <c r="B10" s="9"/>
      <c r="C10" s="9"/>
      <c r="D10" s="9"/>
      <c r="E10" s="9" t="s">
        <v>286</v>
      </c>
      <c r="F10" s="9"/>
      <c r="G10" s="11"/>
      <c r="U10" s="11">
        <v>776</v>
      </c>
    </row>
    <row r="11" spans="1:21" x14ac:dyDescent="0.35">
      <c r="A11" s="9" t="s">
        <v>257</v>
      </c>
      <c r="B11" s="9"/>
      <c r="C11" s="9"/>
      <c r="D11" s="9"/>
      <c r="E11" s="9" t="s">
        <v>287</v>
      </c>
      <c r="F11" s="9"/>
      <c r="G11" s="11"/>
      <c r="U11" s="11">
        <v>776</v>
      </c>
    </row>
    <row r="12" spans="1:21" x14ac:dyDescent="0.35">
      <c r="A12" s="9"/>
      <c r="B12" s="9"/>
      <c r="C12" s="9"/>
      <c r="D12" s="9"/>
    </row>
    <row r="13" spans="1:21" x14ac:dyDescent="0.35">
      <c r="A13" s="9" t="s">
        <v>250</v>
      </c>
      <c r="B13" s="9"/>
      <c r="C13" s="9"/>
      <c r="D13" s="9"/>
      <c r="E13" s="9" t="s">
        <v>288</v>
      </c>
      <c r="F13" s="9"/>
      <c r="G13" s="11"/>
      <c r="U13" s="11">
        <v>773</v>
      </c>
    </row>
    <row r="14" spans="1:21" x14ac:dyDescent="0.35">
      <c r="A14" s="9" t="s">
        <v>689</v>
      </c>
      <c r="B14" s="9"/>
      <c r="C14" s="9"/>
      <c r="D14" s="9"/>
      <c r="E14" s="9" t="s">
        <v>289</v>
      </c>
      <c r="F14" s="9"/>
      <c r="G14" s="11"/>
      <c r="U14" s="11">
        <v>763</v>
      </c>
    </row>
    <row r="15" spans="1:21" x14ac:dyDescent="0.35">
      <c r="A15" s="9" t="s">
        <v>690</v>
      </c>
      <c r="B15" s="9"/>
      <c r="C15" s="9"/>
      <c r="D15" s="9"/>
      <c r="E15" s="9" t="s">
        <v>290</v>
      </c>
      <c r="F15" s="9"/>
      <c r="G15" s="11"/>
      <c r="U15" s="11">
        <v>762</v>
      </c>
    </row>
    <row r="16" spans="1:21" x14ac:dyDescent="0.35">
      <c r="A16" s="9"/>
      <c r="B16" s="9"/>
      <c r="C16" s="9"/>
      <c r="D16" s="9"/>
      <c r="E16" s="9"/>
      <c r="F16" s="9"/>
      <c r="G16" s="11"/>
    </row>
    <row r="17" spans="1:21" s="12" customFormat="1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" t="s">
        <v>258</v>
      </c>
      <c r="H17" s="11">
        <v>1</v>
      </c>
      <c r="I17" s="11">
        <v>2</v>
      </c>
      <c r="J17" s="11">
        <v>3</v>
      </c>
      <c r="K17" s="11">
        <v>4</v>
      </c>
      <c r="L17" s="11" t="s">
        <v>252</v>
      </c>
      <c r="M17" s="11" t="s">
        <v>259</v>
      </c>
      <c r="N17" s="11">
        <v>1</v>
      </c>
      <c r="O17" s="11">
        <v>2</v>
      </c>
      <c r="P17" s="11">
        <v>3</v>
      </c>
      <c r="Q17" s="11">
        <v>4</v>
      </c>
      <c r="R17" s="11" t="s">
        <v>253</v>
      </c>
      <c r="S17" s="11" t="s">
        <v>254</v>
      </c>
      <c r="T17" s="11" t="s">
        <v>255</v>
      </c>
      <c r="U17" s="11" t="s">
        <v>254</v>
      </c>
    </row>
    <row r="18" spans="1:21" x14ac:dyDescent="0.35">
      <c r="A18" s="4">
        <v>1</v>
      </c>
      <c r="B18" s="4">
        <v>385</v>
      </c>
      <c r="C18" s="3" t="s">
        <v>90</v>
      </c>
      <c r="D18" s="3" t="s">
        <v>12</v>
      </c>
      <c r="E18" s="4" t="s">
        <v>9</v>
      </c>
      <c r="F18" s="4" t="s">
        <v>208</v>
      </c>
      <c r="G18" s="4">
        <v>277</v>
      </c>
      <c r="H18" s="5">
        <v>98</v>
      </c>
      <c r="I18" s="5">
        <v>100</v>
      </c>
      <c r="J18" s="5">
        <v>98</v>
      </c>
      <c r="K18" s="5">
        <v>99</v>
      </c>
      <c r="L18" s="5">
        <f t="shared" ref="L18:L49" si="0">SUM(H18:K18)</f>
        <v>395</v>
      </c>
      <c r="M18" s="5" t="s">
        <v>282</v>
      </c>
      <c r="N18" s="5">
        <v>96</v>
      </c>
      <c r="O18" s="5">
        <v>100</v>
      </c>
      <c r="P18" s="5">
        <v>100</v>
      </c>
      <c r="Q18" s="5">
        <v>99</v>
      </c>
      <c r="R18" s="5">
        <f t="shared" ref="R18:R49" si="1">SUM(N18:Q18)</f>
        <v>395</v>
      </c>
      <c r="S18" s="5">
        <v>790</v>
      </c>
      <c r="T18" s="18">
        <v>102.4</v>
      </c>
      <c r="U18" s="18">
        <v>892.4</v>
      </c>
    </row>
    <row r="19" spans="1:21" x14ac:dyDescent="0.35">
      <c r="A19" s="4">
        <v>2</v>
      </c>
      <c r="B19" s="4">
        <v>406</v>
      </c>
      <c r="C19" s="3" t="s">
        <v>91</v>
      </c>
      <c r="D19" s="3" t="s">
        <v>92</v>
      </c>
      <c r="E19" s="4" t="s">
        <v>9</v>
      </c>
      <c r="F19" s="4" t="s">
        <v>217</v>
      </c>
      <c r="G19" s="4">
        <v>162</v>
      </c>
      <c r="H19" s="5">
        <v>99</v>
      </c>
      <c r="I19" s="5">
        <v>98</v>
      </c>
      <c r="J19" s="5">
        <v>98</v>
      </c>
      <c r="K19" s="5">
        <v>99</v>
      </c>
      <c r="L19" s="5">
        <f t="shared" si="0"/>
        <v>394</v>
      </c>
      <c r="M19" s="5" t="s">
        <v>282</v>
      </c>
      <c r="N19" s="5">
        <v>98</v>
      </c>
      <c r="O19" s="5">
        <v>99</v>
      </c>
      <c r="P19" s="5">
        <v>99</v>
      </c>
      <c r="Q19" s="5">
        <v>98</v>
      </c>
      <c r="R19" s="5">
        <f t="shared" si="1"/>
        <v>394</v>
      </c>
      <c r="S19" s="5">
        <v>788</v>
      </c>
      <c r="T19" s="18">
        <v>103.2</v>
      </c>
      <c r="U19" s="18">
        <v>891.2</v>
      </c>
    </row>
    <row r="20" spans="1:21" x14ac:dyDescent="0.35">
      <c r="A20" s="4">
        <v>3</v>
      </c>
      <c r="B20" s="4">
        <v>311</v>
      </c>
      <c r="C20" s="3" t="s">
        <v>79</v>
      </c>
      <c r="D20" s="3" t="s">
        <v>81</v>
      </c>
      <c r="E20" s="4" t="s">
        <v>6</v>
      </c>
      <c r="F20" s="4" t="s">
        <v>238</v>
      </c>
      <c r="G20" s="4">
        <v>185</v>
      </c>
      <c r="H20" s="5">
        <v>98</v>
      </c>
      <c r="I20" s="5">
        <v>97</v>
      </c>
      <c r="J20" s="5">
        <v>100</v>
      </c>
      <c r="K20" s="5">
        <v>98</v>
      </c>
      <c r="L20" s="5">
        <f t="shared" si="0"/>
        <v>393</v>
      </c>
      <c r="M20" s="5">
        <v>187</v>
      </c>
      <c r="N20" s="5">
        <v>98</v>
      </c>
      <c r="O20" s="5">
        <v>100</v>
      </c>
      <c r="P20" s="5">
        <v>99</v>
      </c>
      <c r="Q20" s="5">
        <v>98</v>
      </c>
      <c r="R20" s="5">
        <f t="shared" si="1"/>
        <v>395</v>
      </c>
      <c r="S20" s="5">
        <v>788</v>
      </c>
      <c r="T20" s="18">
        <v>103.1</v>
      </c>
      <c r="U20" s="18">
        <v>891.1</v>
      </c>
    </row>
    <row r="21" spans="1:21" x14ac:dyDescent="0.35">
      <c r="A21" s="4">
        <v>4</v>
      </c>
      <c r="B21" s="4">
        <v>212</v>
      </c>
      <c r="C21" s="3" t="s">
        <v>49</v>
      </c>
      <c r="D21" s="3" t="s">
        <v>50</v>
      </c>
      <c r="E21" s="4" t="s">
        <v>9</v>
      </c>
      <c r="F21" s="4" t="s">
        <v>212</v>
      </c>
      <c r="G21" s="4">
        <v>160</v>
      </c>
      <c r="H21" s="5">
        <v>99</v>
      </c>
      <c r="I21" s="5">
        <v>98</v>
      </c>
      <c r="J21" s="5">
        <v>100</v>
      </c>
      <c r="K21" s="5">
        <v>99</v>
      </c>
      <c r="L21" s="5">
        <f t="shared" si="0"/>
        <v>396</v>
      </c>
      <c r="M21" s="5" t="s">
        <v>282</v>
      </c>
      <c r="N21" s="5">
        <v>99</v>
      </c>
      <c r="O21" s="5">
        <v>97</v>
      </c>
      <c r="P21" s="5">
        <v>97</v>
      </c>
      <c r="Q21" s="5">
        <v>99</v>
      </c>
      <c r="R21" s="5">
        <f t="shared" si="1"/>
        <v>392</v>
      </c>
      <c r="S21" s="5">
        <v>788</v>
      </c>
      <c r="T21" s="18">
        <v>102</v>
      </c>
      <c r="U21" s="18">
        <v>890</v>
      </c>
    </row>
    <row r="22" spans="1:21" x14ac:dyDescent="0.35">
      <c r="A22" s="4">
        <v>5</v>
      </c>
      <c r="B22" s="4">
        <v>191</v>
      </c>
      <c r="C22" s="3" t="s">
        <v>31</v>
      </c>
      <c r="D22" s="3" t="s">
        <v>32</v>
      </c>
      <c r="E22" s="4" t="s">
        <v>9</v>
      </c>
      <c r="F22" s="4" t="s">
        <v>215</v>
      </c>
      <c r="G22" s="4">
        <v>93</v>
      </c>
      <c r="H22" s="5">
        <v>97</v>
      </c>
      <c r="I22" s="5">
        <v>98</v>
      </c>
      <c r="J22" s="5">
        <v>100</v>
      </c>
      <c r="K22" s="5">
        <v>99</v>
      </c>
      <c r="L22" s="5">
        <f t="shared" si="0"/>
        <v>394</v>
      </c>
      <c r="M22" s="5" t="s">
        <v>282</v>
      </c>
      <c r="N22" s="5">
        <v>99</v>
      </c>
      <c r="O22" s="5">
        <v>98</v>
      </c>
      <c r="P22" s="5">
        <v>99</v>
      </c>
      <c r="Q22" s="5">
        <v>100</v>
      </c>
      <c r="R22" s="5">
        <f t="shared" si="1"/>
        <v>396</v>
      </c>
      <c r="S22" s="5">
        <v>790</v>
      </c>
      <c r="T22" s="18">
        <v>99.9</v>
      </c>
      <c r="U22" s="18">
        <v>889.9</v>
      </c>
    </row>
    <row r="23" spans="1:21" x14ac:dyDescent="0.35">
      <c r="A23" s="4">
        <v>6</v>
      </c>
      <c r="B23" s="4">
        <v>361</v>
      </c>
      <c r="C23" s="3" t="s">
        <v>87</v>
      </c>
      <c r="D23" s="3" t="s">
        <v>67</v>
      </c>
      <c r="E23" s="4" t="s">
        <v>9</v>
      </c>
      <c r="F23" s="4" t="s">
        <v>210</v>
      </c>
      <c r="G23" s="4">
        <v>109</v>
      </c>
      <c r="H23" s="5">
        <v>98</v>
      </c>
      <c r="I23" s="5">
        <v>98</v>
      </c>
      <c r="J23" s="5">
        <v>95</v>
      </c>
      <c r="K23" s="5">
        <v>100</v>
      </c>
      <c r="L23" s="5">
        <f t="shared" si="0"/>
        <v>391</v>
      </c>
      <c r="M23" s="5">
        <v>188</v>
      </c>
      <c r="N23" s="5">
        <v>99</v>
      </c>
      <c r="O23" s="5">
        <v>97</v>
      </c>
      <c r="P23" s="5">
        <v>99</v>
      </c>
      <c r="Q23" s="5">
        <v>100</v>
      </c>
      <c r="R23" s="5">
        <f t="shared" si="1"/>
        <v>395</v>
      </c>
      <c r="S23" s="5">
        <v>786</v>
      </c>
      <c r="T23" s="18">
        <v>101.9</v>
      </c>
      <c r="U23" s="18">
        <v>887.9</v>
      </c>
    </row>
    <row r="24" spans="1:21" x14ac:dyDescent="0.35">
      <c r="A24" s="4">
        <v>7</v>
      </c>
      <c r="B24" s="4">
        <v>335</v>
      </c>
      <c r="C24" s="3" t="s">
        <v>168</v>
      </c>
      <c r="D24" s="3" t="s">
        <v>169</v>
      </c>
      <c r="E24" s="4" t="s">
        <v>9</v>
      </c>
      <c r="F24" s="4" t="s">
        <v>222</v>
      </c>
      <c r="G24" s="4">
        <v>158</v>
      </c>
      <c r="H24" s="5">
        <v>98</v>
      </c>
      <c r="I24" s="5">
        <v>99</v>
      </c>
      <c r="J24" s="5">
        <v>98</v>
      </c>
      <c r="K24" s="5">
        <v>100</v>
      </c>
      <c r="L24" s="5">
        <f t="shared" si="0"/>
        <v>395</v>
      </c>
      <c r="M24" s="5" t="s">
        <v>282</v>
      </c>
      <c r="N24" s="5">
        <v>98</v>
      </c>
      <c r="O24" s="5">
        <v>99</v>
      </c>
      <c r="P24" s="5">
        <v>97</v>
      </c>
      <c r="Q24" s="5">
        <v>98</v>
      </c>
      <c r="R24" s="5">
        <f t="shared" si="1"/>
        <v>392</v>
      </c>
      <c r="S24" s="5">
        <v>787</v>
      </c>
      <c r="T24" s="18">
        <v>100.6</v>
      </c>
      <c r="U24" s="18">
        <v>887.6</v>
      </c>
    </row>
    <row r="25" spans="1:21" x14ac:dyDescent="0.35">
      <c r="A25" s="4">
        <v>8</v>
      </c>
      <c r="B25" s="4">
        <v>122</v>
      </c>
      <c r="C25" s="3" t="s">
        <v>14</v>
      </c>
      <c r="D25" s="3" t="s">
        <v>12</v>
      </c>
      <c r="E25" s="4" t="s">
        <v>9</v>
      </c>
      <c r="F25" s="4" t="s">
        <v>236</v>
      </c>
      <c r="G25" s="4">
        <v>103</v>
      </c>
      <c r="H25" s="5">
        <v>98</v>
      </c>
      <c r="I25" s="5">
        <v>96</v>
      </c>
      <c r="J25" s="5">
        <v>98</v>
      </c>
      <c r="K25" s="5">
        <v>98</v>
      </c>
      <c r="L25" s="5">
        <f t="shared" si="0"/>
        <v>390</v>
      </c>
      <c r="M25" s="5">
        <v>192</v>
      </c>
      <c r="N25" s="5">
        <v>99</v>
      </c>
      <c r="O25" s="5">
        <v>99</v>
      </c>
      <c r="P25" s="5">
        <v>98</v>
      </c>
      <c r="Q25" s="5">
        <v>98</v>
      </c>
      <c r="R25" s="5">
        <f t="shared" si="1"/>
        <v>394</v>
      </c>
      <c r="S25" s="5">
        <v>784</v>
      </c>
      <c r="T25" s="18">
        <v>101.5</v>
      </c>
      <c r="U25" s="18">
        <v>885.5</v>
      </c>
    </row>
    <row r="26" spans="1:21" x14ac:dyDescent="0.35">
      <c r="A26" s="4">
        <v>9</v>
      </c>
      <c r="B26" s="4">
        <v>256</v>
      </c>
      <c r="C26" s="3" t="s">
        <v>66</v>
      </c>
      <c r="D26" s="3" t="s">
        <v>67</v>
      </c>
      <c r="E26" s="4" t="s">
        <v>9</v>
      </c>
      <c r="F26" s="4" t="s">
        <v>212</v>
      </c>
      <c r="G26" s="4">
        <v>153</v>
      </c>
      <c r="H26" s="5">
        <v>100</v>
      </c>
      <c r="I26" s="5">
        <v>99</v>
      </c>
      <c r="J26" s="5">
        <v>97</v>
      </c>
      <c r="K26" s="5">
        <v>99</v>
      </c>
      <c r="L26" s="5">
        <f t="shared" si="0"/>
        <v>395</v>
      </c>
      <c r="M26" s="5" t="s">
        <v>282</v>
      </c>
      <c r="N26" s="5">
        <v>97</v>
      </c>
      <c r="O26" s="5">
        <v>96</v>
      </c>
      <c r="P26" s="5">
        <v>98</v>
      </c>
      <c r="Q26" s="5">
        <v>97</v>
      </c>
      <c r="R26" s="5">
        <f t="shared" si="1"/>
        <v>388</v>
      </c>
      <c r="S26" s="5">
        <v>783</v>
      </c>
      <c r="T26" s="18"/>
      <c r="U26" s="18"/>
    </row>
    <row r="27" spans="1:21" x14ac:dyDescent="0.35">
      <c r="A27" s="4">
        <v>10</v>
      </c>
      <c r="B27" s="4">
        <v>428</v>
      </c>
      <c r="C27" s="3" t="s">
        <v>97</v>
      </c>
      <c r="D27" s="3" t="s">
        <v>18</v>
      </c>
      <c r="E27" s="4" t="s">
        <v>9</v>
      </c>
      <c r="F27" s="4" t="s">
        <v>228</v>
      </c>
      <c r="G27" s="4">
        <v>183</v>
      </c>
      <c r="H27" s="5">
        <v>99</v>
      </c>
      <c r="I27" s="5">
        <v>98</v>
      </c>
      <c r="J27" s="5">
        <v>99</v>
      </c>
      <c r="K27" s="5">
        <v>99</v>
      </c>
      <c r="L27" s="5">
        <f t="shared" si="0"/>
        <v>395</v>
      </c>
      <c r="M27" s="5" t="s">
        <v>282</v>
      </c>
      <c r="N27" s="5">
        <v>96</v>
      </c>
      <c r="O27" s="5">
        <v>98</v>
      </c>
      <c r="P27" s="5">
        <v>98</v>
      </c>
      <c r="Q27" s="5">
        <v>95</v>
      </c>
      <c r="R27" s="5">
        <f t="shared" si="1"/>
        <v>387</v>
      </c>
      <c r="S27" s="5">
        <v>782</v>
      </c>
    </row>
    <row r="28" spans="1:21" x14ac:dyDescent="0.35">
      <c r="A28" s="4">
        <v>11</v>
      </c>
      <c r="B28" s="4">
        <v>461</v>
      </c>
      <c r="C28" s="3" t="s">
        <v>103</v>
      </c>
      <c r="D28" s="3" t="s">
        <v>104</v>
      </c>
      <c r="E28" s="4" t="s">
        <v>6</v>
      </c>
      <c r="F28" s="4" t="s">
        <v>228</v>
      </c>
      <c r="G28" s="4">
        <v>76</v>
      </c>
      <c r="H28" s="5">
        <v>98</v>
      </c>
      <c r="I28" s="5">
        <v>100</v>
      </c>
      <c r="J28" s="5">
        <v>96</v>
      </c>
      <c r="K28" s="5">
        <v>95</v>
      </c>
      <c r="L28" s="5">
        <f t="shared" si="0"/>
        <v>389</v>
      </c>
      <c r="M28" s="5">
        <v>197</v>
      </c>
      <c r="N28" s="5">
        <v>98</v>
      </c>
      <c r="O28" s="5">
        <v>98</v>
      </c>
      <c r="P28" s="5">
        <v>98</v>
      </c>
      <c r="Q28" s="5">
        <v>98</v>
      </c>
      <c r="R28" s="5">
        <f t="shared" si="1"/>
        <v>392</v>
      </c>
      <c r="S28" s="5">
        <v>781</v>
      </c>
    </row>
    <row r="29" spans="1:21" x14ac:dyDescent="0.35">
      <c r="A29" s="4">
        <v>12</v>
      </c>
      <c r="B29" s="4">
        <v>334</v>
      </c>
      <c r="C29" s="3" t="s">
        <v>84</v>
      </c>
      <c r="D29" s="3" t="s">
        <v>85</v>
      </c>
      <c r="E29" s="4" t="s">
        <v>9</v>
      </c>
      <c r="F29" s="4" t="s">
        <v>214</v>
      </c>
      <c r="G29" s="4">
        <v>294</v>
      </c>
      <c r="H29" s="5">
        <v>99</v>
      </c>
      <c r="I29" s="5">
        <v>99</v>
      </c>
      <c r="J29" s="5">
        <v>100</v>
      </c>
      <c r="K29" s="5">
        <v>97</v>
      </c>
      <c r="L29" s="5">
        <f t="shared" si="0"/>
        <v>395</v>
      </c>
      <c r="M29" s="5" t="s">
        <v>282</v>
      </c>
      <c r="N29" s="5">
        <v>96</v>
      </c>
      <c r="O29" s="5">
        <v>97</v>
      </c>
      <c r="P29" s="5">
        <v>96</v>
      </c>
      <c r="Q29" s="5">
        <v>97</v>
      </c>
      <c r="R29" s="5">
        <f t="shared" si="1"/>
        <v>386</v>
      </c>
      <c r="S29" s="5">
        <v>781</v>
      </c>
    </row>
    <row r="30" spans="1:21" x14ac:dyDescent="0.35">
      <c r="A30" s="4">
        <v>13</v>
      </c>
      <c r="B30" s="4">
        <v>207</v>
      </c>
      <c r="C30" s="3" t="s">
        <v>45</v>
      </c>
      <c r="D30" s="3" t="s">
        <v>46</v>
      </c>
      <c r="E30" s="4" t="s">
        <v>9</v>
      </c>
      <c r="F30" s="4" t="s">
        <v>230</v>
      </c>
      <c r="G30" s="4">
        <v>54</v>
      </c>
      <c r="H30" s="5">
        <v>98</v>
      </c>
      <c r="I30" s="5">
        <v>98</v>
      </c>
      <c r="J30" s="5">
        <v>98</v>
      </c>
      <c r="K30" s="5">
        <v>96</v>
      </c>
      <c r="L30" s="5">
        <f t="shared" si="0"/>
        <v>390</v>
      </c>
      <c r="M30" s="5">
        <v>193</v>
      </c>
      <c r="N30" s="5">
        <v>96</v>
      </c>
      <c r="O30" s="5">
        <v>98</v>
      </c>
      <c r="P30" s="5">
        <v>99</v>
      </c>
      <c r="Q30" s="5">
        <v>97</v>
      </c>
      <c r="R30" s="5">
        <f t="shared" si="1"/>
        <v>390</v>
      </c>
      <c r="S30" s="5">
        <v>780</v>
      </c>
    </row>
    <row r="31" spans="1:21" x14ac:dyDescent="0.35">
      <c r="A31" s="4">
        <v>14</v>
      </c>
      <c r="B31" s="4">
        <v>217</v>
      </c>
      <c r="C31" s="3" t="s">
        <v>51</v>
      </c>
      <c r="D31" s="3" t="s">
        <v>52</v>
      </c>
      <c r="E31" s="4" t="s">
        <v>9</v>
      </c>
      <c r="F31" s="4" t="s">
        <v>238</v>
      </c>
      <c r="G31" s="4">
        <v>58</v>
      </c>
      <c r="H31" s="5">
        <v>97</v>
      </c>
      <c r="I31" s="5">
        <v>98</v>
      </c>
      <c r="J31" s="5">
        <v>94</v>
      </c>
      <c r="K31" s="5">
        <v>99</v>
      </c>
      <c r="L31" s="5">
        <f t="shared" si="0"/>
        <v>388</v>
      </c>
      <c r="M31" s="5">
        <v>198</v>
      </c>
      <c r="N31" s="5">
        <v>99</v>
      </c>
      <c r="O31" s="5">
        <v>96</v>
      </c>
      <c r="P31" s="5">
        <v>98</v>
      </c>
      <c r="Q31" s="5">
        <v>98</v>
      </c>
      <c r="R31" s="5">
        <f t="shared" si="1"/>
        <v>391</v>
      </c>
      <c r="S31" s="5">
        <v>779</v>
      </c>
    </row>
    <row r="32" spans="1:21" x14ac:dyDescent="0.35">
      <c r="A32" s="4">
        <v>15</v>
      </c>
      <c r="B32" s="4">
        <v>231</v>
      </c>
      <c r="C32" s="3" t="s">
        <v>55</v>
      </c>
      <c r="D32" s="3" t="s">
        <v>56</v>
      </c>
      <c r="E32" s="4" t="s">
        <v>9</v>
      </c>
      <c r="F32" s="4" t="s">
        <v>242</v>
      </c>
      <c r="G32" s="4">
        <v>57</v>
      </c>
      <c r="H32" s="5">
        <v>99</v>
      </c>
      <c r="I32" s="5">
        <v>99</v>
      </c>
      <c r="J32" s="5">
        <v>97</v>
      </c>
      <c r="K32" s="5">
        <v>96</v>
      </c>
      <c r="L32" s="5">
        <f t="shared" si="0"/>
        <v>391</v>
      </c>
      <c r="M32" s="5">
        <v>190</v>
      </c>
      <c r="N32" s="5">
        <v>98</v>
      </c>
      <c r="O32" s="5">
        <v>96</v>
      </c>
      <c r="P32" s="5">
        <v>97</v>
      </c>
      <c r="Q32" s="5">
        <v>97</v>
      </c>
      <c r="R32" s="5">
        <f t="shared" si="1"/>
        <v>388</v>
      </c>
      <c r="S32" s="5">
        <v>779</v>
      </c>
    </row>
    <row r="33" spans="1:19" x14ac:dyDescent="0.35">
      <c r="A33" s="4">
        <v>16</v>
      </c>
      <c r="B33" s="4">
        <v>300</v>
      </c>
      <c r="C33" s="3" t="s">
        <v>77</v>
      </c>
      <c r="D33" s="3" t="s">
        <v>78</v>
      </c>
      <c r="E33" s="4" t="s">
        <v>9</v>
      </c>
      <c r="F33" s="4" t="s">
        <v>223</v>
      </c>
      <c r="G33" s="4">
        <v>155</v>
      </c>
      <c r="H33" s="5">
        <v>96</v>
      </c>
      <c r="I33" s="5">
        <v>96</v>
      </c>
      <c r="J33" s="5">
        <v>98</v>
      </c>
      <c r="K33" s="5">
        <v>96</v>
      </c>
      <c r="L33" s="5">
        <f t="shared" si="0"/>
        <v>386</v>
      </c>
      <c r="M33" s="5">
        <v>144</v>
      </c>
      <c r="N33" s="5">
        <v>96</v>
      </c>
      <c r="O33" s="5">
        <v>100</v>
      </c>
      <c r="P33" s="5">
        <v>98</v>
      </c>
      <c r="Q33" s="5">
        <v>97</v>
      </c>
      <c r="R33" s="5">
        <f t="shared" si="1"/>
        <v>391</v>
      </c>
      <c r="S33" s="5">
        <v>777</v>
      </c>
    </row>
    <row r="34" spans="1:19" x14ac:dyDescent="0.35">
      <c r="A34" s="4">
        <v>17</v>
      </c>
      <c r="B34" s="4">
        <v>160</v>
      </c>
      <c r="C34" s="3" t="s">
        <v>19</v>
      </c>
      <c r="D34" s="3" t="s">
        <v>20</v>
      </c>
      <c r="E34" s="4" t="s">
        <v>9</v>
      </c>
      <c r="F34" s="4" t="s">
        <v>215</v>
      </c>
      <c r="G34" s="4">
        <v>293</v>
      </c>
      <c r="H34" s="5">
        <v>98</v>
      </c>
      <c r="I34" s="5">
        <v>96</v>
      </c>
      <c r="J34" s="5">
        <v>95</v>
      </c>
      <c r="K34" s="5">
        <v>95</v>
      </c>
      <c r="L34" s="5">
        <f t="shared" si="0"/>
        <v>384</v>
      </c>
      <c r="M34" s="5">
        <v>119</v>
      </c>
      <c r="N34" s="5">
        <v>97</v>
      </c>
      <c r="O34" s="5">
        <v>97</v>
      </c>
      <c r="P34" s="5">
        <v>99</v>
      </c>
      <c r="Q34" s="5">
        <v>99</v>
      </c>
      <c r="R34" s="5">
        <f t="shared" si="1"/>
        <v>392</v>
      </c>
      <c r="S34" s="5">
        <v>776</v>
      </c>
    </row>
    <row r="35" spans="1:19" x14ac:dyDescent="0.35">
      <c r="A35" s="4">
        <v>18</v>
      </c>
      <c r="B35" s="4">
        <v>240</v>
      </c>
      <c r="C35" s="3" t="s">
        <v>61</v>
      </c>
      <c r="D35" s="3" t="s">
        <v>36</v>
      </c>
      <c r="E35" s="4" t="s">
        <v>6</v>
      </c>
      <c r="F35" s="4" t="s">
        <v>231</v>
      </c>
      <c r="G35" s="4">
        <v>80</v>
      </c>
      <c r="H35" s="5">
        <v>96</v>
      </c>
      <c r="I35" s="5">
        <v>98</v>
      </c>
      <c r="J35" s="5">
        <v>97</v>
      </c>
      <c r="K35" s="5">
        <v>96</v>
      </c>
      <c r="L35" s="5">
        <f t="shared" si="0"/>
        <v>387</v>
      </c>
      <c r="M35" s="5">
        <v>142</v>
      </c>
      <c r="N35" s="5">
        <v>96</v>
      </c>
      <c r="O35" s="5">
        <v>100</v>
      </c>
      <c r="P35" s="5">
        <v>95</v>
      </c>
      <c r="Q35" s="5">
        <v>98</v>
      </c>
      <c r="R35" s="5">
        <f t="shared" si="1"/>
        <v>389</v>
      </c>
      <c r="S35" s="5">
        <v>776</v>
      </c>
    </row>
    <row r="36" spans="1:19" x14ac:dyDescent="0.35">
      <c r="A36" s="4">
        <v>19</v>
      </c>
      <c r="B36" s="4">
        <v>324</v>
      </c>
      <c r="C36" s="3" t="s">
        <v>164</v>
      </c>
      <c r="D36" s="3" t="s">
        <v>36</v>
      </c>
      <c r="E36" s="4" t="s">
        <v>6</v>
      </c>
      <c r="F36" s="4" t="s">
        <v>207</v>
      </c>
      <c r="G36" s="4">
        <v>271</v>
      </c>
      <c r="H36" s="5">
        <v>97</v>
      </c>
      <c r="I36" s="5">
        <v>97</v>
      </c>
      <c r="J36" s="5">
        <v>97</v>
      </c>
      <c r="K36" s="5">
        <v>97</v>
      </c>
      <c r="L36" s="5">
        <f t="shared" si="0"/>
        <v>388</v>
      </c>
      <c r="M36" s="5">
        <v>199</v>
      </c>
      <c r="N36" s="5">
        <v>93</v>
      </c>
      <c r="O36" s="5">
        <v>98</v>
      </c>
      <c r="P36" s="5">
        <v>99</v>
      </c>
      <c r="Q36" s="5">
        <v>98</v>
      </c>
      <c r="R36" s="5">
        <f t="shared" si="1"/>
        <v>388</v>
      </c>
      <c r="S36" s="5">
        <v>776</v>
      </c>
    </row>
    <row r="37" spans="1:19" x14ac:dyDescent="0.35">
      <c r="A37" s="4">
        <v>20</v>
      </c>
      <c r="B37" s="4">
        <v>232</v>
      </c>
      <c r="C37" s="3" t="s">
        <v>57</v>
      </c>
      <c r="D37" s="3" t="s">
        <v>58</v>
      </c>
      <c r="E37" s="4" t="s">
        <v>9</v>
      </c>
      <c r="F37" s="4" t="s">
        <v>206</v>
      </c>
      <c r="G37" s="4">
        <v>272</v>
      </c>
      <c r="H37" s="5">
        <v>98</v>
      </c>
      <c r="I37" s="5">
        <v>96</v>
      </c>
      <c r="J37" s="5">
        <v>99</v>
      </c>
      <c r="K37" s="5">
        <v>95</v>
      </c>
      <c r="L37" s="5">
        <f t="shared" si="0"/>
        <v>388</v>
      </c>
      <c r="M37" s="5">
        <v>200</v>
      </c>
      <c r="N37" s="5">
        <v>96</v>
      </c>
      <c r="O37" s="5">
        <v>99</v>
      </c>
      <c r="P37" s="5">
        <v>98</v>
      </c>
      <c r="Q37" s="5">
        <v>95</v>
      </c>
      <c r="R37" s="5">
        <f t="shared" si="1"/>
        <v>388</v>
      </c>
      <c r="S37" s="5">
        <v>776</v>
      </c>
    </row>
    <row r="38" spans="1:19" x14ac:dyDescent="0.35">
      <c r="A38" s="4">
        <v>21</v>
      </c>
      <c r="B38" s="4">
        <v>463</v>
      </c>
      <c r="C38" s="3" t="s">
        <v>202</v>
      </c>
      <c r="D38" s="3" t="s">
        <v>203</v>
      </c>
      <c r="E38" s="4" t="s">
        <v>9</v>
      </c>
      <c r="F38" s="4" t="s">
        <v>225</v>
      </c>
      <c r="G38" s="4">
        <v>282</v>
      </c>
      <c r="H38" s="5">
        <v>98</v>
      </c>
      <c r="I38" s="5">
        <v>98</v>
      </c>
      <c r="J38" s="5">
        <v>95</v>
      </c>
      <c r="K38" s="5">
        <v>95</v>
      </c>
      <c r="L38" s="5">
        <f t="shared" si="0"/>
        <v>386</v>
      </c>
      <c r="M38" s="5">
        <v>145</v>
      </c>
      <c r="N38" s="5">
        <v>98</v>
      </c>
      <c r="O38" s="5">
        <v>98</v>
      </c>
      <c r="P38" s="5">
        <v>95</v>
      </c>
      <c r="Q38" s="5">
        <v>97</v>
      </c>
      <c r="R38" s="5">
        <f t="shared" si="1"/>
        <v>388</v>
      </c>
      <c r="S38" s="5">
        <v>774</v>
      </c>
    </row>
    <row r="39" spans="1:19" x14ac:dyDescent="0.35">
      <c r="A39" s="4">
        <v>22</v>
      </c>
      <c r="B39" s="4">
        <v>455</v>
      </c>
      <c r="C39" s="3" t="s">
        <v>101</v>
      </c>
      <c r="D39" s="3" t="s">
        <v>201</v>
      </c>
      <c r="E39" s="4" t="s">
        <v>9</v>
      </c>
      <c r="F39" s="4" t="s">
        <v>223</v>
      </c>
      <c r="G39" s="4">
        <v>171</v>
      </c>
      <c r="H39" s="5">
        <v>96</v>
      </c>
      <c r="I39" s="5">
        <v>96</v>
      </c>
      <c r="J39" s="5">
        <v>96</v>
      </c>
      <c r="K39" s="5">
        <v>99</v>
      </c>
      <c r="L39" s="5">
        <f t="shared" si="0"/>
        <v>387</v>
      </c>
      <c r="M39" s="5">
        <v>141</v>
      </c>
      <c r="N39" s="5">
        <v>96</v>
      </c>
      <c r="O39" s="5">
        <v>99</v>
      </c>
      <c r="P39" s="5">
        <v>98</v>
      </c>
      <c r="Q39" s="5">
        <v>94</v>
      </c>
      <c r="R39" s="5">
        <f t="shared" si="1"/>
        <v>387</v>
      </c>
      <c r="S39" s="5">
        <v>774</v>
      </c>
    </row>
    <row r="40" spans="1:19" x14ac:dyDescent="0.35">
      <c r="A40" s="4">
        <v>23</v>
      </c>
      <c r="B40" s="4">
        <v>316</v>
      </c>
      <c r="C40" s="3" t="s">
        <v>82</v>
      </c>
      <c r="D40" s="3" t="s">
        <v>83</v>
      </c>
      <c r="E40" s="4" t="s">
        <v>6</v>
      </c>
      <c r="F40" s="4" t="s">
        <v>215</v>
      </c>
      <c r="G40" s="4">
        <v>60</v>
      </c>
      <c r="H40" s="5">
        <v>97</v>
      </c>
      <c r="I40" s="5">
        <v>95</v>
      </c>
      <c r="J40" s="5">
        <v>99</v>
      </c>
      <c r="K40" s="5">
        <v>99</v>
      </c>
      <c r="L40" s="5">
        <f t="shared" si="0"/>
        <v>390</v>
      </c>
      <c r="M40" s="5">
        <v>191</v>
      </c>
      <c r="N40" s="5">
        <v>95</v>
      </c>
      <c r="O40" s="5">
        <v>96</v>
      </c>
      <c r="P40" s="5">
        <v>97</v>
      </c>
      <c r="Q40" s="5">
        <v>96</v>
      </c>
      <c r="R40" s="5">
        <f t="shared" si="1"/>
        <v>384</v>
      </c>
      <c r="S40" s="5">
        <v>774</v>
      </c>
    </row>
    <row r="41" spans="1:19" x14ac:dyDescent="0.35">
      <c r="A41" s="4">
        <v>24</v>
      </c>
      <c r="B41" s="4">
        <v>198</v>
      </c>
      <c r="C41" s="3" t="s">
        <v>37</v>
      </c>
      <c r="D41" s="3" t="s">
        <v>38</v>
      </c>
      <c r="E41" s="4" t="s">
        <v>9</v>
      </c>
      <c r="F41" s="4" t="s">
        <v>225</v>
      </c>
      <c r="G41" s="4">
        <v>104</v>
      </c>
      <c r="H41" s="5">
        <v>95</v>
      </c>
      <c r="I41" s="5">
        <v>98</v>
      </c>
      <c r="J41" s="5">
        <v>99</v>
      </c>
      <c r="K41" s="5">
        <v>99</v>
      </c>
      <c r="L41" s="5">
        <f t="shared" si="0"/>
        <v>391</v>
      </c>
      <c r="M41" s="5">
        <v>189</v>
      </c>
      <c r="N41" s="5">
        <v>97</v>
      </c>
      <c r="O41" s="5">
        <v>95</v>
      </c>
      <c r="P41" s="5">
        <v>95</v>
      </c>
      <c r="Q41" s="5">
        <v>96</v>
      </c>
      <c r="R41" s="5">
        <f t="shared" si="1"/>
        <v>383</v>
      </c>
      <c r="S41" s="5">
        <v>774</v>
      </c>
    </row>
    <row r="42" spans="1:19" x14ac:dyDescent="0.35">
      <c r="A42" s="4">
        <v>25</v>
      </c>
      <c r="B42" s="4">
        <v>417</v>
      </c>
      <c r="C42" s="3" t="s">
        <v>94</v>
      </c>
      <c r="D42" s="3" t="s">
        <v>34</v>
      </c>
      <c r="E42" s="4" t="s">
        <v>13</v>
      </c>
      <c r="F42" s="4" t="s">
        <v>224</v>
      </c>
      <c r="G42" s="4">
        <v>283</v>
      </c>
      <c r="H42" s="5">
        <v>100</v>
      </c>
      <c r="I42" s="5">
        <v>95</v>
      </c>
      <c r="J42" s="5">
        <v>99</v>
      </c>
      <c r="K42" s="5">
        <v>95</v>
      </c>
      <c r="L42" s="5">
        <f t="shared" si="0"/>
        <v>389</v>
      </c>
      <c r="M42" s="5">
        <v>196</v>
      </c>
      <c r="N42" s="5">
        <v>96</v>
      </c>
      <c r="O42" s="5">
        <v>95</v>
      </c>
      <c r="P42" s="5">
        <v>96</v>
      </c>
      <c r="Q42" s="5">
        <v>97</v>
      </c>
      <c r="R42" s="5">
        <f t="shared" si="1"/>
        <v>384</v>
      </c>
      <c r="S42" s="5">
        <v>773</v>
      </c>
    </row>
    <row r="43" spans="1:19" x14ac:dyDescent="0.35">
      <c r="A43" s="4">
        <v>26</v>
      </c>
      <c r="B43" s="4">
        <v>115</v>
      </c>
      <c r="C43" s="3" t="s">
        <v>7</v>
      </c>
      <c r="D43" s="3" t="s">
        <v>8</v>
      </c>
      <c r="E43" s="4" t="s">
        <v>9</v>
      </c>
      <c r="F43" s="4" t="s">
        <v>237</v>
      </c>
      <c r="G43" s="4">
        <v>105</v>
      </c>
      <c r="H43" s="5">
        <v>96</v>
      </c>
      <c r="I43" s="5">
        <v>97</v>
      </c>
      <c r="J43" s="5">
        <v>95</v>
      </c>
      <c r="K43" s="5">
        <v>97</v>
      </c>
      <c r="L43" s="5">
        <f t="shared" si="0"/>
        <v>385</v>
      </c>
      <c r="M43" s="5">
        <v>148</v>
      </c>
      <c r="N43" s="5">
        <v>99</v>
      </c>
      <c r="O43" s="5">
        <v>95</v>
      </c>
      <c r="P43" s="5">
        <v>94</v>
      </c>
      <c r="Q43" s="5">
        <v>99</v>
      </c>
      <c r="R43" s="5">
        <f t="shared" si="1"/>
        <v>387</v>
      </c>
      <c r="S43" s="5">
        <v>772</v>
      </c>
    </row>
    <row r="44" spans="1:19" x14ac:dyDescent="0.35">
      <c r="A44" s="4">
        <v>27</v>
      </c>
      <c r="B44" s="4">
        <v>113</v>
      </c>
      <c r="C44" s="3" t="s">
        <v>113</v>
      </c>
      <c r="D44" s="3" t="s">
        <v>114</v>
      </c>
      <c r="E44" s="4" t="s">
        <v>9</v>
      </c>
      <c r="F44" s="4" t="s">
        <v>208</v>
      </c>
      <c r="G44" s="4">
        <v>68</v>
      </c>
      <c r="H44" s="5">
        <v>97</v>
      </c>
      <c r="I44" s="5">
        <v>97</v>
      </c>
      <c r="J44" s="5">
        <v>96</v>
      </c>
      <c r="K44" s="5">
        <v>95</v>
      </c>
      <c r="L44" s="5">
        <f t="shared" si="0"/>
        <v>385</v>
      </c>
      <c r="M44" s="5">
        <v>112</v>
      </c>
      <c r="N44" s="5">
        <v>95</v>
      </c>
      <c r="O44" s="5">
        <v>98</v>
      </c>
      <c r="P44" s="5">
        <v>96</v>
      </c>
      <c r="Q44" s="5">
        <v>98</v>
      </c>
      <c r="R44" s="5">
        <f t="shared" si="1"/>
        <v>387</v>
      </c>
      <c r="S44" s="5">
        <v>772</v>
      </c>
    </row>
    <row r="45" spans="1:19" x14ac:dyDescent="0.35">
      <c r="A45" s="4">
        <v>28</v>
      </c>
      <c r="B45" s="4">
        <v>329</v>
      </c>
      <c r="C45" s="3" t="s">
        <v>167</v>
      </c>
      <c r="D45" s="3" t="s">
        <v>281</v>
      </c>
      <c r="E45" s="4" t="s">
        <v>6</v>
      </c>
      <c r="F45" s="4" t="s">
        <v>221</v>
      </c>
      <c r="G45" s="4">
        <v>287</v>
      </c>
      <c r="H45" s="5">
        <v>98</v>
      </c>
      <c r="I45" s="5">
        <v>97</v>
      </c>
      <c r="J45" s="5">
        <v>97</v>
      </c>
      <c r="K45" s="5">
        <v>97</v>
      </c>
      <c r="L45" s="5">
        <f t="shared" si="0"/>
        <v>389</v>
      </c>
      <c r="M45" s="5">
        <v>194</v>
      </c>
      <c r="N45" s="5">
        <v>94</v>
      </c>
      <c r="O45" s="5">
        <v>96</v>
      </c>
      <c r="P45" s="5">
        <v>96</v>
      </c>
      <c r="Q45" s="5">
        <v>97</v>
      </c>
      <c r="R45" s="5">
        <f t="shared" si="1"/>
        <v>383</v>
      </c>
      <c r="S45" s="5">
        <v>772</v>
      </c>
    </row>
    <row r="46" spans="1:19" x14ac:dyDescent="0.35">
      <c r="A46" s="4">
        <v>29</v>
      </c>
      <c r="B46" s="4">
        <v>374</v>
      </c>
      <c r="C46" s="3" t="s">
        <v>183</v>
      </c>
      <c r="D46" s="3" t="s">
        <v>114</v>
      </c>
      <c r="E46" s="4" t="s">
        <v>9</v>
      </c>
      <c r="F46" s="4" t="s">
        <v>208</v>
      </c>
      <c r="G46" s="4">
        <v>63</v>
      </c>
      <c r="H46" s="5">
        <v>98</v>
      </c>
      <c r="I46" s="5">
        <v>96</v>
      </c>
      <c r="J46" s="5">
        <v>95</v>
      </c>
      <c r="K46" s="5">
        <v>96</v>
      </c>
      <c r="L46" s="5">
        <f t="shared" si="0"/>
        <v>385</v>
      </c>
      <c r="M46" s="5">
        <v>111</v>
      </c>
      <c r="N46" s="5">
        <v>98</v>
      </c>
      <c r="O46" s="5">
        <v>97</v>
      </c>
      <c r="P46" s="5">
        <v>95</v>
      </c>
      <c r="Q46" s="5">
        <v>96</v>
      </c>
      <c r="R46" s="5">
        <f t="shared" si="1"/>
        <v>386</v>
      </c>
      <c r="S46" s="5">
        <v>771</v>
      </c>
    </row>
    <row r="47" spans="1:19" x14ac:dyDescent="0.35">
      <c r="A47" s="4">
        <v>30</v>
      </c>
      <c r="B47" s="4">
        <v>354</v>
      </c>
      <c r="C47" s="3" t="s">
        <v>178</v>
      </c>
      <c r="D47" s="3" t="s">
        <v>179</v>
      </c>
      <c r="E47" s="4" t="s">
        <v>9</v>
      </c>
      <c r="F47" s="4" t="s">
        <v>227</v>
      </c>
      <c r="G47" s="4">
        <v>99</v>
      </c>
      <c r="H47" s="5">
        <v>94</v>
      </c>
      <c r="I47" s="5">
        <v>97</v>
      </c>
      <c r="J47" s="5">
        <v>97</v>
      </c>
      <c r="K47" s="5">
        <v>97</v>
      </c>
      <c r="L47" s="5">
        <f t="shared" si="0"/>
        <v>385</v>
      </c>
      <c r="M47" s="5">
        <v>146</v>
      </c>
      <c r="N47" s="5">
        <v>94</v>
      </c>
      <c r="O47" s="5">
        <v>99</v>
      </c>
      <c r="P47" s="5">
        <v>97</v>
      </c>
      <c r="Q47" s="5">
        <v>95</v>
      </c>
      <c r="R47" s="5">
        <f t="shared" si="1"/>
        <v>385</v>
      </c>
      <c r="S47" s="5">
        <v>770</v>
      </c>
    </row>
    <row r="48" spans="1:19" x14ac:dyDescent="0.35">
      <c r="A48" s="4">
        <v>31</v>
      </c>
      <c r="B48" s="4">
        <v>312</v>
      </c>
      <c r="C48" s="3" t="s">
        <v>79</v>
      </c>
      <c r="D48" s="3" t="s">
        <v>72</v>
      </c>
      <c r="E48" s="4" t="s">
        <v>6</v>
      </c>
      <c r="F48" s="4" t="s">
        <v>239</v>
      </c>
      <c r="G48" s="4">
        <v>64</v>
      </c>
      <c r="H48" s="5">
        <v>93</v>
      </c>
      <c r="I48" s="5">
        <v>98</v>
      </c>
      <c r="J48" s="5">
        <v>94</v>
      </c>
      <c r="K48" s="5">
        <v>97</v>
      </c>
      <c r="L48" s="5">
        <f t="shared" si="0"/>
        <v>382</v>
      </c>
      <c r="M48" s="5">
        <v>203</v>
      </c>
      <c r="N48" s="5">
        <v>95</v>
      </c>
      <c r="O48" s="5">
        <v>97</v>
      </c>
      <c r="P48" s="5">
        <v>99</v>
      </c>
      <c r="Q48" s="5">
        <v>96</v>
      </c>
      <c r="R48" s="5">
        <f t="shared" si="1"/>
        <v>387</v>
      </c>
      <c r="S48" s="5">
        <v>769</v>
      </c>
    </row>
    <row r="49" spans="1:19" x14ac:dyDescent="0.35">
      <c r="A49" s="4">
        <v>32</v>
      </c>
      <c r="B49" s="4">
        <v>134</v>
      </c>
      <c r="C49" s="3" t="s">
        <v>121</v>
      </c>
      <c r="D49" s="3" t="s">
        <v>122</v>
      </c>
      <c r="E49" s="4" t="s">
        <v>6</v>
      </c>
      <c r="F49" s="4" t="s">
        <v>222</v>
      </c>
      <c r="G49" s="4">
        <v>53</v>
      </c>
      <c r="H49" s="5">
        <v>98</v>
      </c>
      <c r="I49" s="5">
        <v>96</v>
      </c>
      <c r="J49" s="5">
        <v>96</v>
      </c>
      <c r="K49" s="5">
        <v>95</v>
      </c>
      <c r="L49" s="5">
        <f t="shared" si="0"/>
        <v>385</v>
      </c>
      <c r="M49" s="5">
        <v>114</v>
      </c>
      <c r="N49" s="5">
        <v>97</v>
      </c>
      <c r="O49" s="5">
        <v>97</v>
      </c>
      <c r="P49" s="5">
        <v>96</v>
      </c>
      <c r="Q49" s="5">
        <v>94</v>
      </c>
      <c r="R49" s="5">
        <f t="shared" si="1"/>
        <v>384</v>
      </c>
      <c r="S49" s="5">
        <v>769</v>
      </c>
    </row>
    <row r="50" spans="1:19" x14ac:dyDescent="0.35">
      <c r="A50" s="4">
        <v>33</v>
      </c>
      <c r="B50" s="4">
        <v>293</v>
      </c>
      <c r="C50" s="3" t="s">
        <v>154</v>
      </c>
      <c r="D50" s="3" t="s">
        <v>155</v>
      </c>
      <c r="E50" s="4" t="s">
        <v>9</v>
      </c>
      <c r="F50" s="4" t="s">
        <v>213</v>
      </c>
      <c r="G50" s="4">
        <v>163</v>
      </c>
      <c r="H50" s="5">
        <v>96</v>
      </c>
      <c r="I50" s="5">
        <v>95</v>
      </c>
      <c r="J50" s="5">
        <v>98</v>
      </c>
      <c r="K50" s="5">
        <v>96</v>
      </c>
      <c r="L50" s="5">
        <f t="shared" ref="L50:L81" si="2">SUM(H50:K50)</f>
        <v>385</v>
      </c>
      <c r="M50" s="5">
        <v>149</v>
      </c>
      <c r="N50" s="5">
        <v>94</v>
      </c>
      <c r="O50" s="5">
        <v>97</v>
      </c>
      <c r="P50" s="5">
        <v>95</v>
      </c>
      <c r="Q50" s="5">
        <v>97</v>
      </c>
      <c r="R50" s="5">
        <f t="shared" ref="R50:R81" si="3">SUM(N50:Q50)</f>
        <v>383</v>
      </c>
      <c r="S50" s="5">
        <v>768</v>
      </c>
    </row>
    <row r="51" spans="1:19" x14ac:dyDescent="0.35">
      <c r="A51" s="4">
        <v>34</v>
      </c>
      <c r="B51" s="4">
        <v>204</v>
      </c>
      <c r="C51" s="3" t="s">
        <v>43</v>
      </c>
      <c r="D51" s="3" t="s">
        <v>44</v>
      </c>
      <c r="E51" s="4" t="s">
        <v>9</v>
      </c>
      <c r="F51" s="4" t="s">
        <v>217</v>
      </c>
      <c r="G51" s="4">
        <v>55</v>
      </c>
      <c r="H51" s="5">
        <v>94</v>
      </c>
      <c r="I51" s="5">
        <v>97</v>
      </c>
      <c r="J51" s="5">
        <v>97</v>
      </c>
      <c r="K51" s="5">
        <v>98</v>
      </c>
      <c r="L51" s="5">
        <f t="shared" si="2"/>
        <v>386</v>
      </c>
      <c r="M51" s="5">
        <v>143</v>
      </c>
      <c r="N51" s="5">
        <v>97</v>
      </c>
      <c r="O51" s="5">
        <v>98</v>
      </c>
      <c r="P51" s="5">
        <v>97</v>
      </c>
      <c r="Q51" s="5">
        <v>90</v>
      </c>
      <c r="R51" s="5">
        <f t="shared" si="3"/>
        <v>382</v>
      </c>
      <c r="S51" s="5">
        <v>768</v>
      </c>
    </row>
    <row r="52" spans="1:19" x14ac:dyDescent="0.35">
      <c r="A52" s="4">
        <v>35</v>
      </c>
      <c r="B52" s="4">
        <v>410</v>
      </c>
      <c r="C52" s="3" t="s">
        <v>195</v>
      </c>
      <c r="D52" s="3" t="s">
        <v>196</v>
      </c>
      <c r="E52" s="4" t="s">
        <v>6</v>
      </c>
      <c r="F52" s="4" t="s">
        <v>228</v>
      </c>
      <c r="G52" s="4">
        <v>82</v>
      </c>
      <c r="H52" s="5">
        <v>99</v>
      </c>
      <c r="I52" s="5">
        <v>97</v>
      </c>
      <c r="J52" s="5">
        <v>96</v>
      </c>
      <c r="K52" s="5">
        <v>97</v>
      </c>
      <c r="L52" s="5">
        <f t="shared" si="2"/>
        <v>389</v>
      </c>
      <c r="M52" s="5">
        <v>195</v>
      </c>
      <c r="N52" s="5">
        <v>98</v>
      </c>
      <c r="O52" s="5">
        <v>94</v>
      </c>
      <c r="P52" s="5">
        <v>91</v>
      </c>
      <c r="Q52" s="5">
        <v>96</v>
      </c>
      <c r="R52" s="5">
        <f t="shared" si="3"/>
        <v>379</v>
      </c>
      <c r="S52" s="5">
        <v>768</v>
      </c>
    </row>
    <row r="53" spans="1:19" x14ac:dyDescent="0.35">
      <c r="A53" s="4">
        <v>36</v>
      </c>
      <c r="B53" s="4">
        <v>172</v>
      </c>
      <c r="C53" s="3" t="s">
        <v>23</v>
      </c>
      <c r="D53" s="3" t="s">
        <v>24</v>
      </c>
      <c r="E53" s="4" t="s">
        <v>9</v>
      </c>
      <c r="F53" s="4" t="s">
        <v>234</v>
      </c>
      <c r="G53" s="4">
        <v>96</v>
      </c>
      <c r="H53" s="5">
        <v>96</v>
      </c>
      <c r="I53" s="5">
        <v>94</v>
      </c>
      <c r="J53" s="5">
        <v>96</v>
      </c>
      <c r="K53" s="5">
        <v>93</v>
      </c>
      <c r="L53" s="5">
        <f t="shared" si="2"/>
        <v>379</v>
      </c>
      <c r="M53" s="5">
        <v>216</v>
      </c>
      <c r="N53" s="5">
        <v>96</v>
      </c>
      <c r="O53" s="5">
        <v>98</v>
      </c>
      <c r="P53" s="5">
        <v>98</v>
      </c>
      <c r="Q53" s="5">
        <v>96</v>
      </c>
      <c r="R53" s="5">
        <f t="shared" si="3"/>
        <v>388</v>
      </c>
      <c r="S53" s="5">
        <v>767</v>
      </c>
    </row>
    <row r="54" spans="1:19" x14ac:dyDescent="0.35">
      <c r="A54" s="4">
        <v>37</v>
      </c>
      <c r="B54" s="4">
        <v>156</v>
      </c>
      <c r="C54" s="3" t="s">
        <v>126</v>
      </c>
      <c r="D54" s="3" t="s">
        <v>127</v>
      </c>
      <c r="E54" s="4" t="s">
        <v>6</v>
      </c>
      <c r="F54" s="4" t="s">
        <v>207</v>
      </c>
      <c r="G54" s="4">
        <v>106</v>
      </c>
      <c r="H54" s="5">
        <v>97</v>
      </c>
      <c r="I54" s="5">
        <v>95</v>
      </c>
      <c r="J54" s="5">
        <v>94</v>
      </c>
      <c r="K54" s="5">
        <v>94</v>
      </c>
      <c r="L54" s="5">
        <f t="shared" si="2"/>
        <v>380</v>
      </c>
      <c r="M54" s="5">
        <v>210</v>
      </c>
      <c r="N54" s="5">
        <v>94</v>
      </c>
      <c r="O54" s="5">
        <v>96</v>
      </c>
      <c r="P54" s="5">
        <v>100</v>
      </c>
      <c r="Q54" s="5">
        <v>97</v>
      </c>
      <c r="R54" s="5">
        <f t="shared" si="3"/>
        <v>387</v>
      </c>
      <c r="S54" s="5">
        <v>767</v>
      </c>
    </row>
    <row r="55" spans="1:19" x14ac:dyDescent="0.35">
      <c r="A55" s="4">
        <v>38</v>
      </c>
      <c r="B55" s="4">
        <v>209</v>
      </c>
      <c r="C55" s="3" t="s">
        <v>47</v>
      </c>
      <c r="D55" s="3" t="s">
        <v>48</v>
      </c>
      <c r="E55" s="4" t="s">
        <v>6</v>
      </c>
      <c r="F55" s="4" t="s">
        <v>227</v>
      </c>
      <c r="G55" s="4">
        <v>179</v>
      </c>
      <c r="H55" s="5">
        <v>97</v>
      </c>
      <c r="I55" s="5">
        <v>97</v>
      </c>
      <c r="J55" s="5">
        <v>96</v>
      </c>
      <c r="K55" s="5">
        <v>95</v>
      </c>
      <c r="L55" s="5">
        <f t="shared" si="2"/>
        <v>385</v>
      </c>
      <c r="M55" s="5">
        <v>113</v>
      </c>
      <c r="N55" s="5">
        <v>92</v>
      </c>
      <c r="O55" s="5">
        <v>97</v>
      </c>
      <c r="P55" s="5">
        <v>97</v>
      </c>
      <c r="Q55" s="5">
        <v>96</v>
      </c>
      <c r="R55" s="5">
        <f t="shared" si="3"/>
        <v>382</v>
      </c>
      <c r="S55" s="5">
        <v>767</v>
      </c>
    </row>
    <row r="56" spans="1:19" x14ac:dyDescent="0.35">
      <c r="A56" s="4">
        <v>39</v>
      </c>
      <c r="B56" s="4">
        <v>433</v>
      </c>
      <c r="C56" s="3" t="s">
        <v>197</v>
      </c>
      <c r="D56" s="3" t="s">
        <v>198</v>
      </c>
      <c r="E56" s="4" t="s">
        <v>9</v>
      </c>
      <c r="F56" s="4" t="s">
        <v>222</v>
      </c>
      <c r="G56" s="4">
        <v>69</v>
      </c>
      <c r="H56" s="5">
        <v>98</v>
      </c>
      <c r="I56" s="5">
        <v>98</v>
      </c>
      <c r="J56" s="5">
        <v>94</v>
      </c>
      <c r="K56" s="5">
        <v>95</v>
      </c>
      <c r="L56" s="5">
        <f t="shared" si="2"/>
        <v>385</v>
      </c>
      <c r="M56" s="5">
        <v>115</v>
      </c>
      <c r="N56" s="5">
        <v>97</v>
      </c>
      <c r="O56" s="5">
        <v>94</v>
      </c>
      <c r="P56" s="5">
        <v>95</v>
      </c>
      <c r="Q56" s="5">
        <v>95</v>
      </c>
      <c r="R56" s="5">
        <f t="shared" si="3"/>
        <v>381</v>
      </c>
      <c r="S56" s="5">
        <v>766</v>
      </c>
    </row>
    <row r="57" spans="1:19" x14ac:dyDescent="0.35">
      <c r="A57" s="4">
        <v>40</v>
      </c>
      <c r="B57" s="4">
        <v>435</v>
      </c>
      <c r="C57" s="3" t="s">
        <v>98</v>
      </c>
      <c r="D57" s="3" t="s">
        <v>12</v>
      </c>
      <c r="E57" s="4" t="s">
        <v>6</v>
      </c>
      <c r="F57" s="4" t="s">
        <v>206</v>
      </c>
      <c r="G57" s="4">
        <v>186</v>
      </c>
      <c r="H57" s="5">
        <v>97</v>
      </c>
      <c r="I57" s="5">
        <v>95</v>
      </c>
      <c r="J57" s="5">
        <v>94</v>
      </c>
      <c r="K57" s="5">
        <v>97</v>
      </c>
      <c r="L57" s="5">
        <f t="shared" si="2"/>
        <v>383</v>
      </c>
      <c r="M57" s="5">
        <v>202</v>
      </c>
      <c r="N57" s="5">
        <v>95</v>
      </c>
      <c r="O57" s="5">
        <v>95</v>
      </c>
      <c r="P57" s="5">
        <v>99</v>
      </c>
      <c r="Q57" s="5">
        <v>93</v>
      </c>
      <c r="R57" s="5">
        <f t="shared" si="3"/>
        <v>382</v>
      </c>
      <c r="S57" s="5">
        <v>765</v>
      </c>
    </row>
    <row r="58" spans="1:19" x14ac:dyDescent="0.35">
      <c r="A58" s="4">
        <v>41</v>
      </c>
      <c r="B58" s="4">
        <v>273</v>
      </c>
      <c r="C58" s="3" t="s">
        <v>145</v>
      </c>
      <c r="D58" s="3" t="s">
        <v>52</v>
      </c>
      <c r="E58" s="4" t="s">
        <v>6</v>
      </c>
      <c r="F58" s="4" t="s">
        <v>227</v>
      </c>
      <c r="G58" s="4">
        <v>59</v>
      </c>
      <c r="H58" s="5">
        <v>92</v>
      </c>
      <c r="I58" s="5">
        <v>94</v>
      </c>
      <c r="J58" s="5">
        <v>96</v>
      </c>
      <c r="K58" s="5">
        <v>98</v>
      </c>
      <c r="L58" s="5">
        <f t="shared" si="2"/>
        <v>380</v>
      </c>
      <c r="M58" s="5">
        <v>208</v>
      </c>
      <c r="N58" s="5">
        <v>98</v>
      </c>
      <c r="O58" s="5">
        <v>95</v>
      </c>
      <c r="P58" s="5">
        <v>93</v>
      </c>
      <c r="Q58" s="5">
        <v>98</v>
      </c>
      <c r="R58" s="5">
        <f t="shared" si="3"/>
        <v>384</v>
      </c>
      <c r="S58" s="5">
        <v>764</v>
      </c>
    </row>
    <row r="59" spans="1:19" x14ac:dyDescent="0.35">
      <c r="A59" s="4">
        <v>42</v>
      </c>
      <c r="B59" s="4">
        <v>128</v>
      </c>
      <c r="C59" s="3" t="s">
        <v>107</v>
      </c>
      <c r="D59" s="3" t="s">
        <v>108</v>
      </c>
      <c r="E59" s="4" t="s">
        <v>6</v>
      </c>
      <c r="F59" s="4" t="s">
        <v>227</v>
      </c>
      <c r="G59" s="4">
        <v>83</v>
      </c>
      <c r="H59" s="5">
        <v>96</v>
      </c>
      <c r="I59" s="5">
        <v>96</v>
      </c>
      <c r="J59" s="5">
        <v>96</v>
      </c>
      <c r="K59" s="5">
        <v>97</v>
      </c>
      <c r="L59" s="5">
        <f t="shared" si="2"/>
        <v>385</v>
      </c>
      <c r="M59" s="5">
        <v>147</v>
      </c>
      <c r="N59" s="5">
        <v>94</v>
      </c>
      <c r="O59" s="5">
        <v>95</v>
      </c>
      <c r="P59" s="5">
        <v>95</v>
      </c>
      <c r="Q59" s="5">
        <v>95</v>
      </c>
      <c r="R59" s="5">
        <f t="shared" si="3"/>
        <v>379</v>
      </c>
      <c r="S59" s="5">
        <v>764</v>
      </c>
    </row>
    <row r="60" spans="1:19" x14ac:dyDescent="0.35">
      <c r="A60" s="4">
        <v>43</v>
      </c>
      <c r="B60" s="4">
        <v>235</v>
      </c>
      <c r="C60" s="3" t="s">
        <v>59</v>
      </c>
      <c r="D60" s="3" t="s">
        <v>60</v>
      </c>
      <c r="E60" s="4" t="s">
        <v>13</v>
      </c>
      <c r="F60" s="4" t="s">
        <v>228</v>
      </c>
      <c r="G60" s="4">
        <v>154</v>
      </c>
      <c r="H60" s="5">
        <v>94</v>
      </c>
      <c r="I60" s="5">
        <v>98</v>
      </c>
      <c r="J60" s="5">
        <v>93</v>
      </c>
      <c r="K60" s="5">
        <v>96</v>
      </c>
      <c r="L60" s="5">
        <f t="shared" si="2"/>
        <v>381</v>
      </c>
      <c r="M60" s="5">
        <v>205</v>
      </c>
      <c r="N60" s="5">
        <v>96</v>
      </c>
      <c r="O60" s="5">
        <v>97</v>
      </c>
      <c r="P60" s="5">
        <v>94</v>
      </c>
      <c r="Q60" s="5">
        <v>95</v>
      </c>
      <c r="R60" s="5">
        <f t="shared" si="3"/>
        <v>382</v>
      </c>
      <c r="S60" s="5">
        <v>763</v>
      </c>
    </row>
    <row r="61" spans="1:19" x14ac:dyDescent="0.35">
      <c r="A61" s="4">
        <v>44</v>
      </c>
      <c r="B61" s="4">
        <v>205</v>
      </c>
      <c r="C61" s="3" t="s">
        <v>132</v>
      </c>
      <c r="D61" s="3" t="s">
        <v>133</v>
      </c>
      <c r="E61" s="4" t="s">
        <v>9</v>
      </c>
      <c r="F61" s="4" t="s">
        <v>228</v>
      </c>
      <c r="G61" s="4">
        <v>92</v>
      </c>
      <c r="H61" s="5">
        <v>95</v>
      </c>
      <c r="I61" s="5">
        <v>95</v>
      </c>
      <c r="J61" s="5">
        <v>94</v>
      </c>
      <c r="K61" s="5">
        <v>99</v>
      </c>
      <c r="L61" s="5">
        <f t="shared" si="2"/>
        <v>383</v>
      </c>
      <c r="M61" s="5">
        <v>120</v>
      </c>
      <c r="N61" s="5">
        <v>95</v>
      </c>
      <c r="O61" s="5">
        <v>94</v>
      </c>
      <c r="P61" s="5">
        <v>95</v>
      </c>
      <c r="Q61" s="5">
        <v>96</v>
      </c>
      <c r="R61" s="5">
        <f t="shared" si="3"/>
        <v>380</v>
      </c>
      <c r="S61" s="5">
        <v>763</v>
      </c>
    </row>
    <row r="62" spans="1:19" x14ac:dyDescent="0.35">
      <c r="A62" s="4">
        <v>45</v>
      </c>
      <c r="B62" s="4">
        <v>441</v>
      </c>
      <c r="C62" s="3" t="s">
        <v>199</v>
      </c>
      <c r="D62" s="3" t="s">
        <v>200</v>
      </c>
      <c r="E62" s="4" t="s">
        <v>6</v>
      </c>
      <c r="F62" s="4" t="s">
        <v>223</v>
      </c>
      <c r="G62" s="4">
        <v>284</v>
      </c>
      <c r="H62" s="5">
        <v>95</v>
      </c>
      <c r="I62" s="5">
        <v>94</v>
      </c>
      <c r="J62" s="5">
        <v>95</v>
      </c>
      <c r="K62" s="5">
        <v>95</v>
      </c>
      <c r="L62" s="5">
        <f t="shared" si="2"/>
        <v>379</v>
      </c>
      <c r="M62" s="5">
        <v>213</v>
      </c>
      <c r="N62" s="5">
        <v>96</v>
      </c>
      <c r="O62" s="5">
        <v>95</v>
      </c>
      <c r="P62" s="5">
        <v>95</v>
      </c>
      <c r="Q62" s="5">
        <v>97</v>
      </c>
      <c r="R62" s="5">
        <f t="shared" si="3"/>
        <v>383</v>
      </c>
      <c r="S62" s="5">
        <v>762</v>
      </c>
    </row>
    <row r="63" spans="1:19" x14ac:dyDescent="0.35">
      <c r="A63" s="4">
        <v>46</v>
      </c>
      <c r="B63" s="4">
        <v>244</v>
      </c>
      <c r="C63" s="3" t="s">
        <v>138</v>
      </c>
      <c r="D63" s="3" t="s">
        <v>139</v>
      </c>
      <c r="E63" s="4" t="s">
        <v>9</v>
      </c>
      <c r="F63" s="4" t="s">
        <v>244</v>
      </c>
      <c r="G63" s="4">
        <v>175</v>
      </c>
      <c r="H63" s="5">
        <v>95</v>
      </c>
      <c r="I63" s="5">
        <v>96</v>
      </c>
      <c r="J63" s="5">
        <v>93</v>
      </c>
      <c r="K63" s="5">
        <v>96</v>
      </c>
      <c r="L63" s="5">
        <f t="shared" si="2"/>
        <v>380</v>
      </c>
      <c r="M63" s="5">
        <v>209</v>
      </c>
      <c r="N63" s="5">
        <v>96</v>
      </c>
      <c r="O63" s="5">
        <v>95</v>
      </c>
      <c r="P63" s="5">
        <v>95</v>
      </c>
      <c r="Q63" s="5">
        <v>96</v>
      </c>
      <c r="R63" s="5">
        <f t="shared" si="3"/>
        <v>382</v>
      </c>
      <c r="S63" s="5">
        <v>762</v>
      </c>
    </row>
    <row r="64" spans="1:19" x14ac:dyDescent="0.35">
      <c r="A64" s="4">
        <v>47</v>
      </c>
      <c r="B64" s="4">
        <v>119</v>
      </c>
      <c r="C64" s="3" t="s">
        <v>10</v>
      </c>
      <c r="D64" s="3" t="s">
        <v>12</v>
      </c>
      <c r="E64" s="4" t="s">
        <v>13</v>
      </c>
      <c r="F64" s="4" t="s">
        <v>240</v>
      </c>
      <c r="G64" s="4">
        <v>166</v>
      </c>
      <c r="H64" s="5">
        <v>96</v>
      </c>
      <c r="I64" s="5">
        <v>96</v>
      </c>
      <c r="J64" s="5">
        <v>93</v>
      </c>
      <c r="K64" s="5">
        <v>98</v>
      </c>
      <c r="L64" s="5">
        <f t="shared" si="2"/>
        <v>383</v>
      </c>
      <c r="M64" s="5">
        <v>201</v>
      </c>
      <c r="N64" s="5">
        <v>98</v>
      </c>
      <c r="O64" s="5">
        <v>93</v>
      </c>
      <c r="P64" s="5">
        <v>93</v>
      </c>
      <c r="Q64" s="5">
        <v>95</v>
      </c>
      <c r="R64" s="5">
        <f t="shared" si="3"/>
        <v>379</v>
      </c>
      <c r="S64" s="5">
        <v>762</v>
      </c>
    </row>
    <row r="65" spans="1:19" x14ac:dyDescent="0.35">
      <c r="A65" s="4">
        <v>48</v>
      </c>
      <c r="B65" s="4">
        <v>187</v>
      </c>
      <c r="C65" s="3" t="s">
        <v>27</v>
      </c>
      <c r="D65" s="3" t="s">
        <v>28</v>
      </c>
      <c r="E65" s="4" t="s">
        <v>6</v>
      </c>
      <c r="F65" s="4" t="s">
        <v>212</v>
      </c>
      <c r="G65" s="4">
        <v>169</v>
      </c>
      <c r="H65" s="5">
        <v>92</v>
      </c>
      <c r="I65" s="5">
        <v>95</v>
      </c>
      <c r="J65" s="5">
        <v>91</v>
      </c>
      <c r="K65" s="5">
        <v>96</v>
      </c>
      <c r="L65" s="5">
        <f t="shared" si="2"/>
        <v>374</v>
      </c>
      <c r="M65" s="5">
        <v>123</v>
      </c>
      <c r="N65" s="5">
        <v>94</v>
      </c>
      <c r="O65" s="5">
        <v>98</v>
      </c>
      <c r="P65" s="5">
        <v>97</v>
      </c>
      <c r="Q65" s="5">
        <v>98</v>
      </c>
      <c r="R65" s="5">
        <f t="shared" si="3"/>
        <v>387</v>
      </c>
      <c r="S65" s="5">
        <v>761</v>
      </c>
    </row>
    <row r="66" spans="1:19" x14ac:dyDescent="0.35">
      <c r="A66" s="4">
        <v>49</v>
      </c>
      <c r="B66" s="4">
        <v>105</v>
      </c>
      <c r="C66" s="3" t="s">
        <v>111</v>
      </c>
      <c r="D66" s="3" t="s">
        <v>112</v>
      </c>
      <c r="E66" s="4" t="s">
        <v>6</v>
      </c>
      <c r="F66" s="4" t="s">
        <v>227</v>
      </c>
      <c r="G66" s="4">
        <v>278</v>
      </c>
      <c r="H66" s="5">
        <v>98</v>
      </c>
      <c r="I66" s="5">
        <v>96</v>
      </c>
      <c r="J66" s="5">
        <v>95</v>
      </c>
      <c r="K66" s="5">
        <v>91</v>
      </c>
      <c r="L66" s="5">
        <f t="shared" si="2"/>
        <v>380</v>
      </c>
      <c r="M66" s="5">
        <v>212</v>
      </c>
      <c r="N66" s="5">
        <v>95</v>
      </c>
      <c r="O66" s="5">
        <v>95</v>
      </c>
      <c r="P66" s="5">
        <v>95</v>
      </c>
      <c r="Q66" s="5">
        <v>96</v>
      </c>
      <c r="R66" s="5">
        <f t="shared" si="3"/>
        <v>381</v>
      </c>
      <c r="S66" s="5">
        <v>761</v>
      </c>
    </row>
    <row r="67" spans="1:19" x14ac:dyDescent="0.35">
      <c r="A67" s="4">
        <v>50</v>
      </c>
      <c r="B67" s="4">
        <v>453</v>
      </c>
      <c r="C67" s="3" t="s">
        <v>101</v>
      </c>
      <c r="D67" s="3" t="s">
        <v>102</v>
      </c>
      <c r="E67" s="4" t="s">
        <v>6</v>
      </c>
      <c r="F67" s="4" t="s">
        <v>212</v>
      </c>
      <c r="G67" s="4">
        <v>71</v>
      </c>
      <c r="H67" s="5">
        <v>96</v>
      </c>
      <c r="I67" s="5">
        <v>96</v>
      </c>
      <c r="J67" s="5">
        <v>95</v>
      </c>
      <c r="K67" s="5">
        <v>94</v>
      </c>
      <c r="L67" s="5">
        <f t="shared" si="2"/>
        <v>381</v>
      </c>
      <c r="M67" s="5">
        <v>206</v>
      </c>
      <c r="N67" s="5">
        <v>93</v>
      </c>
      <c r="O67" s="5">
        <v>95</v>
      </c>
      <c r="P67" s="5">
        <v>96</v>
      </c>
      <c r="Q67" s="5">
        <v>96</v>
      </c>
      <c r="R67" s="5">
        <f t="shared" si="3"/>
        <v>380</v>
      </c>
      <c r="S67" s="5">
        <v>761</v>
      </c>
    </row>
    <row r="68" spans="1:19" x14ac:dyDescent="0.35">
      <c r="A68" s="4">
        <v>51</v>
      </c>
      <c r="B68" s="4">
        <v>141</v>
      </c>
      <c r="C68" s="3" t="s">
        <v>15</v>
      </c>
      <c r="D68" s="3" t="s">
        <v>16</v>
      </c>
      <c r="E68" s="4" t="s">
        <v>6</v>
      </c>
      <c r="F68" s="4" t="s">
        <v>220</v>
      </c>
      <c r="G68" s="4">
        <v>288</v>
      </c>
      <c r="H68" s="5">
        <v>95</v>
      </c>
      <c r="I68" s="5">
        <v>98</v>
      </c>
      <c r="J68" s="5">
        <v>95</v>
      </c>
      <c r="K68" s="5">
        <v>93</v>
      </c>
      <c r="L68" s="5">
        <f t="shared" si="2"/>
        <v>381</v>
      </c>
      <c r="M68" s="5">
        <v>207</v>
      </c>
      <c r="N68" s="5">
        <v>94</v>
      </c>
      <c r="O68" s="5">
        <v>95</v>
      </c>
      <c r="P68" s="5">
        <v>95</v>
      </c>
      <c r="Q68" s="5">
        <v>96</v>
      </c>
      <c r="R68" s="5">
        <f t="shared" si="3"/>
        <v>380</v>
      </c>
      <c r="S68" s="5">
        <v>761</v>
      </c>
    </row>
    <row r="69" spans="1:19" x14ac:dyDescent="0.35">
      <c r="A69" s="4">
        <v>52</v>
      </c>
      <c r="B69" s="4">
        <v>386</v>
      </c>
      <c r="C69" s="3" t="s">
        <v>189</v>
      </c>
      <c r="D69" s="3" t="s">
        <v>190</v>
      </c>
      <c r="E69" s="4" t="s">
        <v>9</v>
      </c>
      <c r="F69" s="4" t="s">
        <v>225</v>
      </c>
      <c r="G69" s="4">
        <v>101</v>
      </c>
      <c r="H69" s="5">
        <v>92</v>
      </c>
      <c r="I69" s="5">
        <v>98</v>
      </c>
      <c r="J69" s="5">
        <v>97</v>
      </c>
      <c r="K69" s="5">
        <v>93</v>
      </c>
      <c r="L69" s="5">
        <f t="shared" si="2"/>
        <v>380</v>
      </c>
      <c r="M69" s="5">
        <v>211</v>
      </c>
      <c r="N69" s="5">
        <v>95</v>
      </c>
      <c r="O69" s="5">
        <v>92</v>
      </c>
      <c r="P69" s="5">
        <v>94</v>
      </c>
      <c r="Q69" s="5">
        <v>99</v>
      </c>
      <c r="R69" s="5">
        <f t="shared" si="3"/>
        <v>380</v>
      </c>
      <c r="S69" s="5">
        <v>760</v>
      </c>
    </row>
    <row r="70" spans="1:19" x14ac:dyDescent="0.35">
      <c r="A70" s="4">
        <v>53</v>
      </c>
      <c r="B70" s="4">
        <v>411</v>
      </c>
      <c r="C70" s="3" t="s">
        <v>93</v>
      </c>
      <c r="D70" s="3" t="s">
        <v>12</v>
      </c>
      <c r="E70" s="4" t="s">
        <v>9</v>
      </c>
      <c r="F70" s="4" t="s">
        <v>217</v>
      </c>
      <c r="G70" s="4">
        <v>291</v>
      </c>
      <c r="H70" s="5">
        <v>95</v>
      </c>
      <c r="I70" s="5">
        <v>95</v>
      </c>
      <c r="J70" s="5">
        <v>97</v>
      </c>
      <c r="K70" s="5">
        <v>97</v>
      </c>
      <c r="L70" s="5">
        <f t="shared" si="2"/>
        <v>384</v>
      </c>
      <c r="M70" s="5">
        <v>117</v>
      </c>
      <c r="N70" s="5">
        <v>95</v>
      </c>
      <c r="O70" s="5">
        <v>92</v>
      </c>
      <c r="P70" s="5">
        <v>93</v>
      </c>
      <c r="Q70" s="5">
        <v>96</v>
      </c>
      <c r="R70" s="5">
        <f t="shared" si="3"/>
        <v>376</v>
      </c>
      <c r="S70" s="5">
        <v>760</v>
      </c>
    </row>
    <row r="71" spans="1:19" x14ac:dyDescent="0.35">
      <c r="A71" s="4">
        <v>54</v>
      </c>
      <c r="B71" s="4">
        <v>147</v>
      </c>
      <c r="C71" s="3" t="s">
        <v>17</v>
      </c>
      <c r="D71" s="3" t="s">
        <v>18</v>
      </c>
      <c r="E71" s="4" t="s">
        <v>6</v>
      </c>
      <c r="F71" s="4" t="s">
        <v>240</v>
      </c>
      <c r="G71" s="4">
        <v>67</v>
      </c>
      <c r="H71" s="5">
        <v>95</v>
      </c>
      <c r="I71" s="5">
        <v>94</v>
      </c>
      <c r="J71" s="5">
        <v>98</v>
      </c>
      <c r="K71" s="5">
        <v>97</v>
      </c>
      <c r="L71" s="5">
        <f t="shared" si="2"/>
        <v>384</v>
      </c>
      <c r="M71" s="5">
        <v>116</v>
      </c>
      <c r="N71" s="5">
        <v>94</v>
      </c>
      <c r="O71" s="5">
        <v>92</v>
      </c>
      <c r="P71" s="5">
        <v>96</v>
      </c>
      <c r="Q71" s="5">
        <v>94</v>
      </c>
      <c r="R71" s="5">
        <f t="shared" si="3"/>
        <v>376</v>
      </c>
      <c r="S71" s="5">
        <v>760</v>
      </c>
    </row>
    <row r="72" spans="1:19" x14ac:dyDescent="0.35">
      <c r="A72" s="4">
        <v>55</v>
      </c>
      <c r="B72" s="4">
        <v>213</v>
      </c>
      <c r="C72" s="3" t="s">
        <v>134</v>
      </c>
      <c r="D72" s="3" t="s">
        <v>135</v>
      </c>
      <c r="E72" s="4" t="s">
        <v>9</v>
      </c>
      <c r="F72" s="4" t="s">
        <v>217</v>
      </c>
      <c r="G72" s="4">
        <v>91</v>
      </c>
      <c r="H72" s="5">
        <v>96</v>
      </c>
      <c r="I72" s="5">
        <v>97</v>
      </c>
      <c r="J72" s="5">
        <v>96</v>
      </c>
      <c r="K72" s="5">
        <v>95</v>
      </c>
      <c r="L72" s="5">
        <f t="shared" si="2"/>
        <v>384</v>
      </c>
      <c r="M72" s="5">
        <v>118</v>
      </c>
      <c r="N72" s="5">
        <v>95</v>
      </c>
      <c r="O72" s="5">
        <v>94</v>
      </c>
      <c r="P72" s="5">
        <v>94</v>
      </c>
      <c r="Q72" s="5">
        <v>93</v>
      </c>
      <c r="R72" s="5">
        <f t="shared" si="3"/>
        <v>376</v>
      </c>
      <c r="S72" s="5">
        <v>760</v>
      </c>
    </row>
    <row r="73" spans="1:19" x14ac:dyDescent="0.35">
      <c r="A73" s="4">
        <v>56</v>
      </c>
      <c r="B73" s="4">
        <v>355</v>
      </c>
      <c r="C73" s="3" t="s">
        <v>86</v>
      </c>
      <c r="D73" s="3" t="s">
        <v>38</v>
      </c>
      <c r="E73" s="4" t="s">
        <v>9</v>
      </c>
      <c r="F73" s="4" t="s">
        <v>242</v>
      </c>
      <c r="G73" s="4">
        <v>172</v>
      </c>
      <c r="H73" s="5">
        <v>94</v>
      </c>
      <c r="I73" s="5">
        <v>92</v>
      </c>
      <c r="J73" s="5">
        <v>96</v>
      </c>
      <c r="K73" s="5">
        <v>93</v>
      </c>
      <c r="L73" s="5">
        <f t="shared" si="2"/>
        <v>375</v>
      </c>
      <c r="M73" s="5">
        <v>138</v>
      </c>
      <c r="N73" s="5">
        <v>96</v>
      </c>
      <c r="O73" s="5">
        <v>98</v>
      </c>
      <c r="P73" s="5">
        <v>96</v>
      </c>
      <c r="Q73" s="5">
        <v>94</v>
      </c>
      <c r="R73" s="5">
        <f t="shared" si="3"/>
        <v>384</v>
      </c>
      <c r="S73" s="5">
        <v>759</v>
      </c>
    </row>
    <row r="74" spans="1:19" x14ac:dyDescent="0.35">
      <c r="A74" s="4">
        <v>57</v>
      </c>
      <c r="B74" s="4">
        <v>278</v>
      </c>
      <c r="C74" s="3" t="s">
        <v>150</v>
      </c>
      <c r="D74" s="3" t="s">
        <v>151</v>
      </c>
      <c r="E74" s="4" t="s">
        <v>6</v>
      </c>
      <c r="F74" s="4" t="s">
        <v>212</v>
      </c>
      <c r="G74" s="4">
        <v>177</v>
      </c>
      <c r="H74" s="5">
        <v>94</v>
      </c>
      <c r="I74" s="5">
        <v>92</v>
      </c>
      <c r="J74" s="5">
        <v>95</v>
      </c>
      <c r="K74" s="5">
        <v>95</v>
      </c>
      <c r="L74" s="5">
        <f t="shared" si="2"/>
        <v>376</v>
      </c>
      <c r="M74" s="5">
        <v>134</v>
      </c>
      <c r="N74" s="5">
        <v>95</v>
      </c>
      <c r="O74" s="5">
        <v>97</v>
      </c>
      <c r="P74" s="5">
        <v>98</v>
      </c>
      <c r="Q74" s="5">
        <v>93</v>
      </c>
      <c r="R74" s="5">
        <f t="shared" si="3"/>
        <v>383</v>
      </c>
      <c r="S74" s="5">
        <v>759</v>
      </c>
    </row>
    <row r="75" spans="1:19" x14ac:dyDescent="0.35">
      <c r="A75" s="4">
        <v>58</v>
      </c>
      <c r="B75" s="4">
        <v>292</v>
      </c>
      <c r="C75" s="3" t="s">
        <v>152</v>
      </c>
      <c r="D75" s="3" t="s">
        <v>153</v>
      </c>
      <c r="E75" s="4" t="s">
        <v>6</v>
      </c>
      <c r="F75" s="4" t="s">
        <v>215</v>
      </c>
      <c r="G75" s="4">
        <v>157</v>
      </c>
      <c r="H75" s="5">
        <v>96</v>
      </c>
      <c r="I75" s="5">
        <v>92</v>
      </c>
      <c r="J75" s="5">
        <v>96</v>
      </c>
      <c r="K75" s="5">
        <v>92</v>
      </c>
      <c r="L75" s="5">
        <f t="shared" si="2"/>
        <v>376</v>
      </c>
      <c r="M75" s="5">
        <v>137</v>
      </c>
      <c r="N75" s="5">
        <v>97</v>
      </c>
      <c r="O75" s="5">
        <v>97</v>
      </c>
      <c r="P75" s="5">
        <v>96</v>
      </c>
      <c r="Q75" s="5">
        <v>93</v>
      </c>
      <c r="R75" s="5">
        <f t="shared" si="3"/>
        <v>383</v>
      </c>
      <c r="S75" s="5">
        <v>759</v>
      </c>
    </row>
    <row r="76" spans="1:19" x14ac:dyDescent="0.35">
      <c r="A76" s="4">
        <v>59</v>
      </c>
      <c r="B76" s="4">
        <v>104</v>
      </c>
      <c r="C76" s="3" t="s">
        <v>4</v>
      </c>
      <c r="D76" s="3" t="s">
        <v>5</v>
      </c>
      <c r="E76" s="4" t="s">
        <v>6</v>
      </c>
      <c r="F76" s="4" t="s">
        <v>212</v>
      </c>
      <c r="G76" s="4">
        <v>167</v>
      </c>
      <c r="H76" s="5">
        <v>96</v>
      </c>
      <c r="I76" s="5">
        <v>97</v>
      </c>
      <c r="J76" s="5">
        <v>93</v>
      </c>
      <c r="K76" s="5">
        <v>96</v>
      </c>
      <c r="L76" s="5">
        <f t="shared" si="2"/>
        <v>382</v>
      </c>
      <c r="M76" s="5">
        <v>204</v>
      </c>
      <c r="N76" s="5">
        <v>92</v>
      </c>
      <c r="O76" s="5">
        <v>96</v>
      </c>
      <c r="P76" s="5">
        <v>95</v>
      </c>
      <c r="Q76" s="5">
        <v>94</v>
      </c>
      <c r="R76" s="5">
        <f t="shared" si="3"/>
        <v>377</v>
      </c>
      <c r="S76" s="5">
        <v>759</v>
      </c>
    </row>
    <row r="77" spans="1:19" x14ac:dyDescent="0.35">
      <c r="A77" s="4">
        <v>60</v>
      </c>
      <c r="B77" s="4">
        <v>144</v>
      </c>
      <c r="C77" s="3" t="s">
        <v>124</v>
      </c>
      <c r="D77" s="3" t="s">
        <v>125</v>
      </c>
      <c r="E77" s="4" t="s">
        <v>9</v>
      </c>
      <c r="F77" s="4" t="s">
        <v>241</v>
      </c>
      <c r="G77" s="4">
        <v>56</v>
      </c>
      <c r="H77" s="5">
        <v>94</v>
      </c>
      <c r="I77" s="5">
        <v>91</v>
      </c>
      <c r="J77" s="5">
        <v>95</v>
      </c>
      <c r="K77" s="5">
        <v>96</v>
      </c>
      <c r="L77" s="5">
        <f t="shared" si="2"/>
        <v>376</v>
      </c>
      <c r="M77" s="5">
        <v>131</v>
      </c>
      <c r="N77" s="5">
        <v>95</v>
      </c>
      <c r="O77" s="5">
        <v>96</v>
      </c>
      <c r="P77" s="5">
        <v>95</v>
      </c>
      <c r="Q77" s="5">
        <v>96</v>
      </c>
      <c r="R77" s="5">
        <f t="shared" si="3"/>
        <v>382</v>
      </c>
      <c r="S77" s="5">
        <v>758</v>
      </c>
    </row>
    <row r="78" spans="1:19" x14ac:dyDescent="0.35">
      <c r="A78" s="4">
        <v>61</v>
      </c>
      <c r="B78" s="4">
        <v>227</v>
      </c>
      <c r="C78" s="3" t="s">
        <v>53</v>
      </c>
      <c r="D78" s="3" t="s">
        <v>54</v>
      </c>
      <c r="E78" s="4" t="s">
        <v>6</v>
      </c>
      <c r="F78" s="4" t="s">
        <v>212</v>
      </c>
      <c r="G78" s="4">
        <v>274</v>
      </c>
      <c r="H78" s="5">
        <v>96</v>
      </c>
      <c r="I78" s="5">
        <v>95</v>
      </c>
      <c r="J78" s="5">
        <v>89</v>
      </c>
      <c r="K78" s="5">
        <v>96</v>
      </c>
      <c r="L78" s="5">
        <f t="shared" si="2"/>
        <v>376</v>
      </c>
      <c r="M78" s="5">
        <v>133</v>
      </c>
      <c r="N78" s="5">
        <v>93</v>
      </c>
      <c r="O78" s="5">
        <v>94</v>
      </c>
      <c r="P78" s="5">
        <v>97</v>
      </c>
      <c r="Q78" s="5">
        <v>97</v>
      </c>
      <c r="R78" s="5">
        <f t="shared" si="3"/>
        <v>381</v>
      </c>
      <c r="S78" s="5">
        <v>757</v>
      </c>
    </row>
    <row r="79" spans="1:19" x14ac:dyDescent="0.35">
      <c r="A79" s="4">
        <v>62</v>
      </c>
      <c r="B79" s="4">
        <v>284</v>
      </c>
      <c r="C79" s="3" t="s">
        <v>74</v>
      </c>
      <c r="D79" s="3" t="s">
        <v>75</v>
      </c>
      <c r="E79" s="4" t="s">
        <v>6</v>
      </c>
      <c r="F79" s="4" t="s">
        <v>227</v>
      </c>
      <c r="G79" s="4">
        <v>62</v>
      </c>
      <c r="H79" s="5">
        <v>90</v>
      </c>
      <c r="I79" s="5">
        <v>95</v>
      </c>
      <c r="J79" s="5">
        <v>93</v>
      </c>
      <c r="K79" s="5">
        <v>93</v>
      </c>
      <c r="L79" s="5">
        <f t="shared" si="2"/>
        <v>371</v>
      </c>
      <c r="M79" s="5">
        <v>225</v>
      </c>
      <c r="N79" s="5">
        <v>95</v>
      </c>
      <c r="O79" s="5">
        <v>100</v>
      </c>
      <c r="P79" s="5">
        <v>94</v>
      </c>
      <c r="Q79" s="5">
        <v>96</v>
      </c>
      <c r="R79" s="5">
        <f t="shared" si="3"/>
        <v>385</v>
      </c>
      <c r="S79" s="5">
        <v>756</v>
      </c>
    </row>
    <row r="80" spans="1:19" x14ac:dyDescent="0.35">
      <c r="A80" s="4">
        <v>63</v>
      </c>
      <c r="B80" s="4">
        <v>181</v>
      </c>
      <c r="C80" s="3" t="s">
        <v>25</v>
      </c>
      <c r="D80" s="3" t="s">
        <v>26</v>
      </c>
      <c r="E80" s="4" t="s">
        <v>9</v>
      </c>
      <c r="F80" s="4" t="s">
        <v>213</v>
      </c>
      <c r="G80" s="4">
        <v>74</v>
      </c>
      <c r="H80" s="5">
        <v>94</v>
      </c>
      <c r="I80" s="5">
        <v>93</v>
      </c>
      <c r="J80" s="5">
        <v>94</v>
      </c>
      <c r="K80" s="5">
        <v>95</v>
      </c>
      <c r="L80" s="5">
        <f t="shared" si="2"/>
        <v>376</v>
      </c>
      <c r="M80" s="5">
        <v>135</v>
      </c>
      <c r="N80" s="5">
        <v>96</v>
      </c>
      <c r="O80" s="5">
        <v>94</v>
      </c>
      <c r="P80" s="5">
        <v>95</v>
      </c>
      <c r="Q80" s="5">
        <v>95</v>
      </c>
      <c r="R80" s="5">
        <f t="shared" si="3"/>
        <v>380</v>
      </c>
      <c r="S80" s="5">
        <v>756</v>
      </c>
    </row>
    <row r="81" spans="1:19" x14ac:dyDescent="0.35">
      <c r="A81" s="4">
        <v>64</v>
      </c>
      <c r="B81" s="4">
        <v>126</v>
      </c>
      <c r="C81" s="3" t="s">
        <v>119</v>
      </c>
      <c r="D81" s="3" t="s">
        <v>120</v>
      </c>
      <c r="E81" s="4" t="s">
        <v>9</v>
      </c>
      <c r="F81" s="4" t="s">
        <v>226</v>
      </c>
      <c r="G81" s="4">
        <v>280</v>
      </c>
      <c r="H81" s="5">
        <v>91</v>
      </c>
      <c r="I81" s="5">
        <v>96</v>
      </c>
      <c r="J81" s="5">
        <v>94</v>
      </c>
      <c r="K81" s="5">
        <v>97</v>
      </c>
      <c r="L81" s="5">
        <f t="shared" si="2"/>
        <v>378</v>
      </c>
      <c r="M81" s="5">
        <v>217</v>
      </c>
      <c r="N81" s="5">
        <v>93</v>
      </c>
      <c r="O81" s="5">
        <v>96</v>
      </c>
      <c r="P81" s="5">
        <v>97</v>
      </c>
      <c r="Q81" s="5">
        <v>92</v>
      </c>
      <c r="R81" s="5">
        <f t="shared" si="3"/>
        <v>378</v>
      </c>
      <c r="S81" s="5">
        <v>756</v>
      </c>
    </row>
    <row r="82" spans="1:19" x14ac:dyDescent="0.35">
      <c r="A82" s="4">
        <v>65</v>
      </c>
      <c r="B82" s="4">
        <v>375</v>
      </c>
      <c r="C82" s="3" t="s">
        <v>184</v>
      </c>
      <c r="D82" s="3" t="s">
        <v>185</v>
      </c>
      <c r="E82" s="4" t="s">
        <v>9</v>
      </c>
      <c r="F82" s="4" t="s">
        <v>208</v>
      </c>
      <c r="G82" s="4">
        <v>107</v>
      </c>
      <c r="H82" s="5">
        <v>91</v>
      </c>
      <c r="I82" s="5">
        <v>94</v>
      </c>
      <c r="J82" s="5">
        <v>94</v>
      </c>
      <c r="K82" s="5">
        <v>95</v>
      </c>
      <c r="L82" s="5">
        <f t="shared" ref="L82:L113" si="4">SUM(H82:K82)</f>
        <v>374</v>
      </c>
      <c r="M82" s="5">
        <v>124</v>
      </c>
      <c r="N82" s="5">
        <v>94</v>
      </c>
      <c r="O82" s="5">
        <v>96</v>
      </c>
      <c r="P82" s="5">
        <v>96</v>
      </c>
      <c r="Q82" s="5">
        <v>95</v>
      </c>
      <c r="R82" s="5">
        <f t="shared" ref="R82:R113" si="5">SUM(N82:Q82)</f>
        <v>381</v>
      </c>
      <c r="S82" s="5">
        <v>755</v>
      </c>
    </row>
    <row r="83" spans="1:19" x14ac:dyDescent="0.35">
      <c r="A83" s="4">
        <v>66</v>
      </c>
      <c r="B83" s="4">
        <v>203</v>
      </c>
      <c r="C83" s="3" t="s">
        <v>41</v>
      </c>
      <c r="D83" s="3" t="s">
        <v>42</v>
      </c>
      <c r="E83" s="4" t="s">
        <v>6</v>
      </c>
      <c r="F83" s="4" t="s">
        <v>231</v>
      </c>
      <c r="G83" s="4">
        <v>79</v>
      </c>
      <c r="H83" s="5">
        <v>98</v>
      </c>
      <c r="I83" s="5">
        <v>91</v>
      </c>
      <c r="J83" s="5">
        <v>94</v>
      </c>
      <c r="K83" s="5">
        <v>92</v>
      </c>
      <c r="L83" s="5">
        <f t="shared" si="4"/>
        <v>375</v>
      </c>
      <c r="M83" s="5">
        <v>140</v>
      </c>
      <c r="N83" s="5">
        <v>98</v>
      </c>
      <c r="O83" s="5">
        <v>95</v>
      </c>
      <c r="P83" s="5">
        <v>95</v>
      </c>
      <c r="Q83" s="5">
        <v>92</v>
      </c>
      <c r="R83" s="5">
        <f t="shared" si="5"/>
        <v>380</v>
      </c>
      <c r="S83" s="5">
        <v>755</v>
      </c>
    </row>
    <row r="84" spans="1:19" x14ac:dyDescent="0.35">
      <c r="A84" s="4">
        <v>67</v>
      </c>
      <c r="B84" s="4">
        <v>254</v>
      </c>
      <c r="C84" s="3" t="s">
        <v>142</v>
      </c>
      <c r="D84" s="3" t="s">
        <v>144</v>
      </c>
      <c r="E84" s="4" t="s">
        <v>9</v>
      </c>
      <c r="F84" s="4" t="s">
        <v>227</v>
      </c>
      <c r="G84" s="4">
        <v>97</v>
      </c>
      <c r="H84" s="5">
        <v>96</v>
      </c>
      <c r="I84" s="5">
        <v>90</v>
      </c>
      <c r="J84" s="5">
        <v>95</v>
      </c>
      <c r="K84" s="5">
        <v>96</v>
      </c>
      <c r="L84" s="5">
        <f t="shared" si="4"/>
        <v>377</v>
      </c>
      <c r="M84" s="5">
        <v>221</v>
      </c>
      <c r="N84" s="5">
        <v>94</v>
      </c>
      <c r="O84" s="5">
        <v>95</v>
      </c>
      <c r="P84" s="5">
        <v>96</v>
      </c>
      <c r="Q84" s="5">
        <v>93</v>
      </c>
      <c r="R84" s="5">
        <f t="shared" si="5"/>
        <v>378</v>
      </c>
      <c r="S84" s="5">
        <v>755</v>
      </c>
    </row>
    <row r="85" spans="1:19" x14ac:dyDescent="0.35">
      <c r="A85" s="4">
        <v>68</v>
      </c>
      <c r="B85" s="4">
        <v>219</v>
      </c>
      <c r="C85" s="3" t="s">
        <v>109</v>
      </c>
      <c r="D85" s="3" t="s">
        <v>110</v>
      </c>
      <c r="E85" s="4" t="s">
        <v>6</v>
      </c>
      <c r="F85" s="4" t="s">
        <v>208</v>
      </c>
      <c r="G85" s="4">
        <v>180</v>
      </c>
      <c r="H85" s="5">
        <v>95</v>
      </c>
      <c r="I85" s="5">
        <v>93</v>
      </c>
      <c r="J85" s="5">
        <v>92</v>
      </c>
      <c r="K85" s="5">
        <v>96</v>
      </c>
      <c r="L85" s="5">
        <f t="shared" si="4"/>
        <v>376</v>
      </c>
      <c r="M85" s="5">
        <v>132</v>
      </c>
      <c r="N85" s="5">
        <v>90</v>
      </c>
      <c r="O85" s="5">
        <v>94</v>
      </c>
      <c r="P85" s="5">
        <v>98</v>
      </c>
      <c r="Q85" s="5">
        <v>96</v>
      </c>
      <c r="R85" s="5">
        <f t="shared" si="5"/>
        <v>378</v>
      </c>
      <c r="S85" s="5">
        <v>754</v>
      </c>
    </row>
    <row r="86" spans="1:19" x14ac:dyDescent="0.35">
      <c r="A86" s="4">
        <v>69</v>
      </c>
      <c r="B86" s="4">
        <v>267</v>
      </c>
      <c r="C86" s="3" t="s">
        <v>71</v>
      </c>
      <c r="D86" s="3" t="s">
        <v>72</v>
      </c>
      <c r="E86" s="4" t="s">
        <v>9</v>
      </c>
      <c r="F86" s="4" t="s">
        <v>216</v>
      </c>
      <c r="G86" s="4">
        <v>292</v>
      </c>
      <c r="H86" s="5">
        <v>95</v>
      </c>
      <c r="I86" s="5">
        <v>97</v>
      </c>
      <c r="J86" s="5">
        <v>93</v>
      </c>
      <c r="K86" s="5">
        <v>94</v>
      </c>
      <c r="L86" s="5">
        <f t="shared" si="4"/>
        <v>379</v>
      </c>
      <c r="M86" s="5">
        <v>215</v>
      </c>
      <c r="N86" s="5">
        <v>90</v>
      </c>
      <c r="O86" s="5">
        <v>94</v>
      </c>
      <c r="P86" s="5">
        <v>94</v>
      </c>
      <c r="Q86" s="5">
        <v>97</v>
      </c>
      <c r="R86" s="5">
        <f t="shared" si="5"/>
        <v>375</v>
      </c>
      <c r="S86" s="5">
        <v>754</v>
      </c>
    </row>
    <row r="87" spans="1:19" x14ac:dyDescent="0.35">
      <c r="A87" s="4">
        <v>70</v>
      </c>
      <c r="B87" s="4">
        <v>377</v>
      </c>
      <c r="C87" s="3" t="s">
        <v>88</v>
      </c>
      <c r="D87" s="3" t="s">
        <v>89</v>
      </c>
      <c r="E87" s="4" t="s">
        <v>6</v>
      </c>
      <c r="F87" s="4" t="s">
        <v>229</v>
      </c>
      <c r="G87" s="4">
        <v>273</v>
      </c>
      <c r="H87" s="5">
        <v>91</v>
      </c>
      <c r="I87" s="5">
        <v>94</v>
      </c>
      <c r="J87" s="5">
        <v>93</v>
      </c>
      <c r="K87" s="5">
        <v>96</v>
      </c>
      <c r="L87" s="5">
        <f t="shared" si="4"/>
        <v>374</v>
      </c>
      <c r="M87" s="5">
        <v>122</v>
      </c>
      <c r="N87" s="5">
        <v>94</v>
      </c>
      <c r="O87" s="5">
        <v>97</v>
      </c>
      <c r="P87" s="5">
        <v>95</v>
      </c>
      <c r="Q87" s="5">
        <v>93</v>
      </c>
      <c r="R87" s="5">
        <f t="shared" si="5"/>
        <v>379</v>
      </c>
      <c r="S87" s="5">
        <v>753</v>
      </c>
    </row>
    <row r="88" spans="1:19" x14ac:dyDescent="0.35">
      <c r="A88" s="4">
        <v>71</v>
      </c>
      <c r="B88" s="4">
        <v>195</v>
      </c>
      <c r="C88" s="3" t="s">
        <v>33</v>
      </c>
      <c r="D88" s="3" t="s">
        <v>34</v>
      </c>
      <c r="E88" s="4" t="s">
        <v>9</v>
      </c>
      <c r="F88" s="4" t="s">
        <v>212</v>
      </c>
      <c r="G88" s="4">
        <v>78</v>
      </c>
      <c r="H88" s="5">
        <v>94</v>
      </c>
      <c r="I88" s="5">
        <v>95</v>
      </c>
      <c r="J88" s="5">
        <v>94</v>
      </c>
      <c r="K88" s="5">
        <v>94</v>
      </c>
      <c r="L88" s="5">
        <f t="shared" si="4"/>
        <v>377</v>
      </c>
      <c r="M88" s="5">
        <v>151</v>
      </c>
      <c r="N88" s="5">
        <v>87</v>
      </c>
      <c r="O88" s="5">
        <v>97</v>
      </c>
      <c r="P88" s="5">
        <v>96</v>
      </c>
      <c r="Q88" s="5">
        <v>96</v>
      </c>
      <c r="R88" s="5">
        <f t="shared" si="5"/>
        <v>376</v>
      </c>
      <c r="S88" s="5">
        <v>753</v>
      </c>
    </row>
    <row r="89" spans="1:19" x14ac:dyDescent="0.35">
      <c r="A89" s="4">
        <v>72</v>
      </c>
      <c r="B89" s="4">
        <v>352</v>
      </c>
      <c r="C89" s="3" t="s">
        <v>176</v>
      </c>
      <c r="D89" s="3" t="s">
        <v>177</v>
      </c>
      <c r="E89" s="4" t="s">
        <v>6</v>
      </c>
      <c r="F89" s="4" t="s">
        <v>228</v>
      </c>
      <c r="G89" s="4">
        <v>275</v>
      </c>
      <c r="H89" s="5">
        <v>90</v>
      </c>
      <c r="I89" s="5">
        <v>93</v>
      </c>
      <c r="J89" s="5">
        <v>98</v>
      </c>
      <c r="K89" s="5">
        <v>96</v>
      </c>
      <c r="L89" s="5">
        <f t="shared" si="4"/>
        <v>377</v>
      </c>
      <c r="M89" s="5">
        <v>220</v>
      </c>
      <c r="N89" s="5">
        <v>92</v>
      </c>
      <c r="O89" s="5">
        <v>96</v>
      </c>
      <c r="P89" s="5">
        <v>95</v>
      </c>
      <c r="Q89" s="5">
        <v>93</v>
      </c>
      <c r="R89" s="5">
        <f t="shared" si="5"/>
        <v>376</v>
      </c>
      <c r="S89" s="5">
        <v>753</v>
      </c>
    </row>
    <row r="90" spans="1:19" x14ac:dyDescent="0.35">
      <c r="A90" s="4">
        <v>73</v>
      </c>
      <c r="B90" s="4">
        <v>111</v>
      </c>
      <c r="C90" s="3" t="s">
        <v>105</v>
      </c>
      <c r="D90" s="3" t="s">
        <v>106</v>
      </c>
      <c r="E90" s="4" t="s">
        <v>9</v>
      </c>
      <c r="F90" s="4" t="s">
        <v>233</v>
      </c>
      <c r="G90" s="4">
        <v>90</v>
      </c>
      <c r="H90" s="5">
        <v>97</v>
      </c>
      <c r="I90" s="5">
        <v>96</v>
      </c>
      <c r="J90" s="5">
        <v>91</v>
      </c>
      <c r="K90" s="5">
        <v>93</v>
      </c>
      <c r="L90" s="5">
        <f t="shared" si="4"/>
        <v>377</v>
      </c>
      <c r="M90" s="5">
        <v>152</v>
      </c>
      <c r="N90" s="5">
        <v>93</v>
      </c>
      <c r="O90" s="5">
        <v>96</v>
      </c>
      <c r="P90" s="5">
        <v>94</v>
      </c>
      <c r="Q90" s="5">
        <v>92</v>
      </c>
      <c r="R90" s="5">
        <f t="shared" si="5"/>
        <v>375</v>
      </c>
      <c r="S90" s="5">
        <v>752</v>
      </c>
    </row>
    <row r="91" spans="1:19" x14ac:dyDescent="0.35">
      <c r="A91" s="4">
        <v>74</v>
      </c>
      <c r="B91" s="4">
        <v>369</v>
      </c>
      <c r="C91" s="3" t="s">
        <v>181</v>
      </c>
      <c r="D91" s="3" t="s">
        <v>182</v>
      </c>
      <c r="E91" s="4" t="s">
        <v>9</v>
      </c>
      <c r="F91" s="4" t="s">
        <v>234</v>
      </c>
      <c r="G91" s="4">
        <v>52</v>
      </c>
      <c r="H91" s="5">
        <v>92</v>
      </c>
      <c r="I91" s="5">
        <v>92</v>
      </c>
      <c r="J91" s="5">
        <v>95</v>
      </c>
      <c r="K91" s="5">
        <v>92</v>
      </c>
      <c r="L91" s="5">
        <f t="shared" si="4"/>
        <v>371</v>
      </c>
      <c r="M91" s="5">
        <v>227</v>
      </c>
      <c r="N91" s="5">
        <v>95</v>
      </c>
      <c r="O91" s="5">
        <v>95</v>
      </c>
      <c r="P91" s="5">
        <v>96</v>
      </c>
      <c r="Q91" s="5">
        <v>94</v>
      </c>
      <c r="R91" s="5">
        <f t="shared" si="5"/>
        <v>380</v>
      </c>
      <c r="S91" s="5">
        <v>751</v>
      </c>
    </row>
    <row r="92" spans="1:19" x14ac:dyDescent="0.35">
      <c r="A92" s="4">
        <v>75</v>
      </c>
      <c r="B92" s="4">
        <v>229</v>
      </c>
      <c r="C92" s="3" t="s">
        <v>136</v>
      </c>
      <c r="D92" s="3" t="s">
        <v>137</v>
      </c>
      <c r="E92" s="4" t="s">
        <v>6</v>
      </c>
      <c r="F92" s="4" t="s">
        <v>232</v>
      </c>
      <c r="G92" s="4">
        <v>89</v>
      </c>
      <c r="H92" s="5">
        <v>93</v>
      </c>
      <c r="I92" s="5">
        <v>91</v>
      </c>
      <c r="J92" s="5">
        <v>92</v>
      </c>
      <c r="K92" s="5">
        <v>97</v>
      </c>
      <c r="L92" s="5">
        <f t="shared" si="4"/>
        <v>373</v>
      </c>
      <c r="M92" s="5">
        <v>126</v>
      </c>
      <c r="N92" s="5">
        <v>97</v>
      </c>
      <c r="O92" s="5">
        <v>93</v>
      </c>
      <c r="P92" s="5">
        <v>95</v>
      </c>
      <c r="Q92" s="5">
        <v>93</v>
      </c>
      <c r="R92" s="5">
        <f t="shared" si="5"/>
        <v>378</v>
      </c>
      <c r="S92" s="5">
        <v>751</v>
      </c>
    </row>
    <row r="93" spans="1:19" x14ac:dyDescent="0.35">
      <c r="A93" s="4">
        <v>76</v>
      </c>
      <c r="B93" s="4">
        <v>310</v>
      </c>
      <c r="C93" s="3" t="s">
        <v>79</v>
      </c>
      <c r="D93" s="3" t="s">
        <v>80</v>
      </c>
      <c r="E93" s="4" t="s">
        <v>13</v>
      </c>
      <c r="F93" s="4" t="s">
        <v>218</v>
      </c>
      <c r="G93" s="4">
        <v>85</v>
      </c>
      <c r="H93" s="5">
        <v>93</v>
      </c>
      <c r="I93" s="5">
        <v>95</v>
      </c>
      <c r="J93" s="5">
        <v>96</v>
      </c>
      <c r="K93" s="5">
        <v>91</v>
      </c>
      <c r="L93" s="5">
        <f t="shared" si="4"/>
        <v>375</v>
      </c>
      <c r="M93" s="5">
        <v>121</v>
      </c>
      <c r="N93" s="5">
        <v>92</v>
      </c>
      <c r="O93" s="5">
        <v>92</v>
      </c>
      <c r="P93" s="5">
        <v>95</v>
      </c>
      <c r="Q93" s="5">
        <v>97</v>
      </c>
      <c r="R93" s="5">
        <f t="shared" si="5"/>
        <v>376</v>
      </c>
      <c r="S93" s="5">
        <v>751</v>
      </c>
    </row>
    <row r="94" spans="1:19" x14ac:dyDescent="0.35">
      <c r="A94" s="4">
        <v>77</v>
      </c>
      <c r="B94" s="4">
        <v>189</v>
      </c>
      <c r="C94" s="3" t="s">
        <v>29</v>
      </c>
      <c r="D94" s="3" t="s">
        <v>30</v>
      </c>
      <c r="E94" s="4" t="s">
        <v>9</v>
      </c>
      <c r="F94" s="4" t="s">
        <v>224</v>
      </c>
      <c r="G94" s="4">
        <v>174</v>
      </c>
      <c r="H94" s="5">
        <v>95</v>
      </c>
      <c r="I94" s="5">
        <v>93</v>
      </c>
      <c r="J94" s="5">
        <v>93</v>
      </c>
      <c r="K94" s="5">
        <v>92</v>
      </c>
      <c r="L94" s="5">
        <f t="shared" si="4"/>
        <v>373</v>
      </c>
      <c r="M94" s="5">
        <v>128</v>
      </c>
      <c r="N94" s="5">
        <v>93</v>
      </c>
      <c r="O94" s="5">
        <v>97</v>
      </c>
      <c r="P94" s="5">
        <v>92</v>
      </c>
      <c r="Q94" s="5">
        <v>95</v>
      </c>
      <c r="R94" s="5">
        <f t="shared" si="5"/>
        <v>377</v>
      </c>
      <c r="S94" s="5">
        <v>750</v>
      </c>
    </row>
    <row r="95" spans="1:19" x14ac:dyDescent="0.35">
      <c r="A95" s="4">
        <v>78</v>
      </c>
      <c r="B95" s="4">
        <v>253</v>
      </c>
      <c r="C95" s="3" t="s">
        <v>142</v>
      </c>
      <c r="D95" s="3" t="s">
        <v>143</v>
      </c>
      <c r="E95" s="4" t="s">
        <v>9</v>
      </c>
      <c r="F95" s="4" t="s">
        <v>227</v>
      </c>
      <c r="G95" s="4">
        <v>65</v>
      </c>
      <c r="H95" s="5">
        <v>91</v>
      </c>
      <c r="I95" s="5">
        <v>93</v>
      </c>
      <c r="J95" s="5">
        <v>92</v>
      </c>
      <c r="K95" s="5">
        <v>95</v>
      </c>
      <c r="L95" s="5">
        <f t="shared" si="4"/>
        <v>371</v>
      </c>
      <c r="M95" s="5">
        <v>224</v>
      </c>
      <c r="N95" s="5">
        <v>93</v>
      </c>
      <c r="O95" s="5">
        <v>97</v>
      </c>
      <c r="P95" s="5">
        <v>95</v>
      </c>
      <c r="Q95" s="5">
        <v>93</v>
      </c>
      <c r="R95" s="5">
        <f t="shared" si="5"/>
        <v>378</v>
      </c>
      <c r="S95" s="5">
        <v>749</v>
      </c>
    </row>
    <row r="96" spans="1:19" x14ac:dyDescent="0.35">
      <c r="A96" s="4">
        <v>79</v>
      </c>
      <c r="B96" s="4">
        <v>118</v>
      </c>
      <c r="C96" s="3" t="s">
        <v>10</v>
      </c>
      <c r="D96" s="3" t="s">
        <v>11</v>
      </c>
      <c r="E96" s="4" t="s">
        <v>9</v>
      </c>
      <c r="F96" s="4" t="s">
        <v>240</v>
      </c>
      <c r="G96" s="4">
        <v>168</v>
      </c>
      <c r="H96" s="5">
        <v>94</v>
      </c>
      <c r="I96" s="5">
        <v>93</v>
      </c>
      <c r="J96" s="5">
        <v>91</v>
      </c>
      <c r="K96" s="5">
        <v>93</v>
      </c>
      <c r="L96" s="5">
        <f t="shared" si="4"/>
        <v>371</v>
      </c>
      <c r="M96" s="5">
        <v>226</v>
      </c>
      <c r="N96" s="5">
        <v>98</v>
      </c>
      <c r="O96" s="5">
        <v>92</v>
      </c>
      <c r="P96" s="5">
        <v>96</v>
      </c>
      <c r="Q96" s="5">
        <v>92</v>
      </c>
      <c r="R96" s="5">
        <f t="shared" si="5"/>
        <v>378</v>
      </c>
      <c r="S96" s="5">
        <v>749</v>
      </c>
    </row>
    <row r="97" spans="1:19" x14ac:dyDescent="0.35">
      <c r="A97" s="4">
        <v>80</v>
      </c>
      <c r="B97" s="4">
        <v>342</v>
      </c>
      <c r="C97" s="3" t="s">
        <v>171</v>
      </c>
      <c r="D97" s="3" t="s">
        <v>172</v>
      </c>
      <c r="E97" s="4" t="s">
        <v>9</v>
      </c>
      <c r="F97" s="4" t="s">
        <v>209</v>
      </c>
      <c r="G97" s="4">
        <v>285</v>
      </c>
      <c r="H97" s="5">
        <v>92</v>
      </c>
      <c r="I97" s="5">
        <v>95</v>
      </c>
      <c r="J97" s="5">
        <v>93</v>
      </c>
      <c r="K97" s="5">
        <v>92</v>
      </c>
      <c r="L97" s="5">
        <f t="shared" si="4"/>
        <v>372</v>
      </c>
      <c r="M97" s="5">
        <v>129</v>
      </c>
      <c r="N97" s="5">
        <v>93</v>
      </c>
      <c r="O97" s="5">
        <v>92</v>
      </c>
      <c r="P97" s="5">
        <v>95</v>
      </c>
      <c r="Q97" s="5">
        <v>97</v>
      </c>
      <c r="R97" s="5">
        <f t="shared" si="5"/>
        <v>377</v>
      </c>
      <c r="S97" s="5">
        <v>749</v>
      </c>
    </row>
    <row r="98" spans="1:19" x14ac:dyDescent="0.35">
      <c r="A98" s="4">
        <v>81</v>
      </c>
      <c r="B98" s="4">
        <v>326</v>
      </c>
      <c r="C98" s="3" t="s">
        <v>165</v>
      </c>
      <c r="D98" s="3" t="s">
        <v>166</v>
      </c>
      <c r="E98" s="4" t="s">
        <v>6</v>
      </c>
      <c r="F98" s="4" t="s">
        <v>228</v>
      </c>
      <c r="G98" s="4">
        <v>73</v>
      </c>
      <c r="H98" s="5">
        <v>96</v>
      </c>
      <c r="I98" s="5">
        <v>92</v>
      </c>
      <c r="J98" s="5">
        <v>93</v>
      </c>
      <c r="K98" s="5">
        <v>97</v>
      </c>
      <c r="L98" s="5">
        <f t="shared" si="4"/>
        <v>378</v>
      </c>
      <c r="M98" s="5">
        <v>218</v>
      </c>
      <c r="N98" s="5">
        <v>95</v>
      </c>
      <c r="O98" s="5">
        <v>87</v>
      </c>
      <c r="P98" s="5">
        <v>94</v>
      </c>
      <c r="Q98" s="5">
        <v>95</v>
      </c>
      <c r="R98" s="5">
        <f t="shared" si="5"/>
        <v>371</v>
      </c>
      <c r="S98" s="5">
        <v>749</v>
      </c>
    </row>
    <row r="99" spans="1:19" x14ac:dyDescent="0.35">
      <c r="A99" s="4">
        <v>82</v>
      </c>
      <c r="B99" s="4">
        <v>116</v>
      </c>
      <c r="C99" s="3" t="s">
        <v>115</v>
      </c>
      <c r="D99" s="3" t="s">
        <v>116</v>
      </c>
      <c r="E99" s="4" t="s">
        <v>13</v>
      </c>
      <c r="F99" s="4" t="s">
        <v>228</v>
      </c>
      <c r="G99" s="4">
        <v>87</v>
      </c>
      <c r="H99" s="5">
        <v>94</v>
      </c>
      <c r="I99" s="5">
        <v>95</v>
      </c>
      <c r="J99" s="5">
        <v>99</v>
      </c>
      <c r="K99" s="5">
        <v>90</v>
      </c>
      <c r="L99" s="5">
        <f t="shared" si="4"/>
        <v>378</v>
      </c>
      <c r="M99" s="5">
        <v>219</v>
      </c>
      <c r="N99" s="5">
        <v>95</v>
      </c>
      <c r="O99" s="5">
        <v>91</v>
      </c>
      <c r="P99" s="5">
        <v>95</v>
      </c>
      <c r="Q99" s="5">
        <v>90</v>
      </c>
      <c r="R99" s="5">
        <f t="shared" si="5"/>
        <v>371</v>
      </c>
      <c r="S99" s="5">
        <v>749</v>
      </c>
    </row>
    <row r="100" spans="1:19" x14ac:dyDescent="0.35">
      <c r="A100" s="4">
        <v>83</v>
      </c>
      <c r="B100" s="4">
        <v>297</v>
      </c>
      <c r="C100" s="3" t="s">
        <v>156</v>
      </c>
      <c r="D100" s="3" t="s">
        <v>148</v>
      </c>
      <c r="E100" s="4" t="s">
        <v>6</v>
      </c>
      <c r="F100" s="4" t="s">
        <v>227</v>
      </c>
      <c r="G100" s="4">
        <v>94</v>
      </c>
      <c r="H100" s="5">
        <v>94</v>
      </c>
      <c r="I100" s="5">
        <v>94</v>
      </c>
      <c r="J100" s="5">
        <v>93</v>
      </c>
      <c r="K100" s="5">
        <v>96</v>
      </c>
      <c r="L100" s="5">
        <f t="shared" si="4"/>
        <v>377</v>
      </c>
      <c r="M100" s="5">
        <v>222</v>
      </c>
      <c r="N100" s="5">
        <v>94</v>
      </c>
      <c r="O100" s="5">
        <v>91</v>
      </c>
      <c r="P100" s="5">
        <v>91</v>
      </c>
      <c r="Q100" s="5">
        <v>95</v>
      </c>
      <c r="R100" s="5">
        <f t="shared" si="5"/>
        <v>371</v>
      </c>
      <c r="S100" s="5">
        <v>748</v>
      </c>
    </row>
    <row r="101" spans="1:19" x14ac:dyDescent="0.35">
      <c r="A101" s="4">
        <v>84</v>
      </c>
      <c r="B101" s="4">
        <v>263</v>
      </c>
      <c r="C101" s="3" t="s">
        <v>70</v>
      </c>
      <c r="D101" s="3" t="s">
        <v>8</v>
      </c>
      <c r="E101" s="4" t="s">
        <v>6</v>
      </c>
      <c r="F101" s="4" t="s">
        <v>232</v>
      </c>
      <c r="G101" s="4">
        <v>170</v>
      </c>
      <c r="H101" s="5">
        <v>92</v>
      </c>
      <c r="I101" s="5">
        <v>96</v>
      </c>
      <c r="J101" s="5">
        <v>97</v>
      </c>
      <c r="K101" s="5">
        <v>94</v>
      </c>
      <c r="L101" s="5">
        <f t="shared" si="4"/>
        <v>379</v>
      </c>
      <c r="M101" s="5">
        <v>214</v>
      </c>
      <c r="N101" s="5">
        <v>90</v>
      </c>
      <c r="O101" s="5">
        <v>93</v>
      </c>
      <c r="P101" s="5">
        <v>95</v>
      </c>
      <c r="Q101" s="5">
        <v>91</v>
      </c>
      <c r="R101" s="5">
        <f t="shared" si="5"/>
        <v>369</v>
      </c>
      <c r="S101" s="5">
        <v>748</v>
      </c>
    </row>
    <row r="102" spans="1:19" x14ac:dyDescent="0.35">
      <c r="A102" s="4">
        <v>85</v>
      </c>
      <c r="B102" s="4">
        <v>121</v>
      </c>
      <c r="C102" s="3" t="s">
        <v>117</v>
      </c>
      <c r="D102" s="3" t="s">
        <v>118</v>
      </c>
      <c r="E102" s="4" t="s">
        <v>9</v>
      </c>
      <c r="F102" s="4" t="s">
        <v>208</v>
      </c>
      <c r="G102" s="4">
        <v>159</v>
      </c>
      <c r="H102" s="5">
        <v>89</v>
      </c>
      <c r="I102" s="5">
        <v>94</v>
      </c>
      <c r="J102" s="5">
        <v>88</v>
      </c>
      <c r="K102" s="5">
        <v>95</v>
      </c>
      <c r="L102" s="5">
        <f t="shared" si="4"/>
        <v>366</v>
      </c>
      <c r="M102" s="5">
        <v>238</v>
      </c>
      <c r="N102" s="5">
        <v>98</v>
      </c>
      <c r="O102" s="5">
        <v>94</v>
      </c>
      <c r="P102" s="5">
        <v>96</v>
      </c>
      <c r="Q102" s="5">
        <v>93</v>
      </c>
      <c r="R102" s="5">
        <f t="shared" si="5"/>
        <v>381</v>
      </c>
      <c r="S102" s="5">
        <v>747</v>
      </c>
    </row>
    <row r="103" spans="1:19" x14ac:dyDescent="0.35">
      <c r="A103" s="4">
        <v>86</v>
      </c>
      <c r="B103" s="4">
        <v>421</v>
      </c>
      <c r="C103" s="3" t="s">
        <v>95</v>
      </c>
      <c r="D103" s="3" t="s">
        <v>96</v>
      </c>
      <c r="E103" s="4" t="s">
        <v>6</v>
      </c>
      <c r="F103" s="4" t="s">
        <v>227</v>
      </c>
      <c r="G103" s="4">
        <v>156</v>
      </c>
      <c r="H103" s="5">
        <v>95</v>
      </c>
      <c r="I103" s="5">
        <v>92</v>
      </c>
      <c r="J103" s="5">
        <v>95</v>
      </c>
      <c r="K103" s="5">
        <v>92</v>
      </c>
      <c r="L103" s="5">
        <f t="shared" si="4"/>
        <v>374</v>
      </c>
      <c r="M103" s="5">
        <v>125</v>
      </c>
      <c r="N103" s="5">
        <v>93</v>
      </c>
      <c r="O103" s="5">
        <v>93</v>
      </c>
      <c r="P103" s="5">
        <v>92</v>
      </c>
      <c r="Q103" s="5">
        <v>95</v>
      </c>
      <c r="R103" s="5">
        <f t="shared" si="5"/>
        <v>373</v>
      </c>
      <c r="S103" s="5">
        <v>747</v>
      </c>
    </row>
    <row r="104" spans="1:19" x14ac:dyDescent="0.35">
      <c r="A104" s="4">
        <v>87</v>
      </c>
      <c r="B104" s="4">
        <v>274</v>
      </c>
      <c r="C104" s="3" t="s">
        <v>146</v>
      </c>
      <c r="D104" s="3" t="s">
        <v>56</v>
      </c>
      <c r="E104" s="4" t="s">
        <v>6</v>
      </c>
      <c r="F104" s="4" t="s">
        <v>225</v>
      </c>
      <c r="G104" s="4">
        <v>279</v>
      </c>
      <c r="H104" s="5">
        <v>89</v>
      </c>
      <c r="I104" s="5">
        <v>90</v>
      </c>
      <c r="J104" s="5">
        <v>93</v>
      </c>
      <c r="K104" s="5">
        <v>95</v>
      </c>
      <c r="L104" s="5">
        <f t="shared" si="4"/>
        <v>367</v>
      </c>
      <c r="M104" s="5">
        <v>237</v>
      </c>
      <c r="N104" s="5">
        <v>95</v>
      </c>
      <c r="O104" s="5">
        <v>96</v>
      </c>
      <c r="P104" s="5">
        <v>93</v>
      </c>
      <c r="Q104" s="5">
        <v>95</v>
      </c>
      <c r="R104" s="5">
        <f t="shared" si="5"/>
        <v>379</v>
      </c>
      <c r="S104" s="5">
        <v>746</v>
      </c>
    </row>
    <row r="105" spans="1:19" x14ac:dyDescent="0.35">
      <c r="A105" s="4">
        <v>88</v>
      </c>
      <c r="B105" s="4">
        <v>241</v>
      </c>
      <c r="C105" s="3" t="s">
        <v>62</v>
      </c>
      <c r="D105" s="3" t="s">
        <v>63</v>
      </c>
      <c r="E105" s="4" t="s">
        <v>9</v>
      </c>
      <c r="F105" s="4" t="s">
        <v>212</v>
      </c>
      <c r="G105" s="4">
        <v>176</v>
      </c>
      <c r="H105" s="5">
        <v>90</v>
      </c>
      <c r="I105" s="5">
        <v>93</v>
      </c>
      <c r="J105" s="5">
        <v>92</v>
      </c>
      <c r="K105" s="5">
        <v>94</v>
      </c>
      <c r="L105" s="5">
        <f t="shared" si="4"/>
        <v>369</v>
      </c>
      <c r="M105" s="5">
        <v>232</v>
      </c>
      <c r="N105" s="5">
        <v>98</v>
      </c>
      <c r="O105" s="5">
        <v>95</v>
      </c>
      <c r="P105" s="5">
        <v>93</v>
      </c>
      <c r="Q105" s="5">
        <v>91</v>
      </c>
      <c r="R105" s="5">
        <f t="shared" si="5"/>
        <v>377</v>
      </c>
      <c r="S105" s="5">
        <v>746</v>
      </c>
    </row>
    <row r="106" spans="1:19" x14ac:dyDescent="0.35">
      <c r="A106" s="4">
        <v>89</v>
      </c>
      <c r="B106" s="4">
        <v>158</v>
      </c>
      <c r="C106" s="3" t="s">
        <v>128</v>
      </c>
      <c r="D106" s="3" t="s">
        <v>129</v>
      </c>
      <c r="E106" s="4" t="s">
        <v>6</v>
      </c>
      <c r="F106" s="4" t="s">
        <v>211</v>
      </c>
      <c r="G106" s="4">
        <v>110</v>
      </c>
      <c r="H106" s="5">
        <v>91</v>
      </c>
      <c r="I106" s="5">
        <v>92</v>
      </c>
      <c r="J106" s="5">
        <v>91</v>
      </c>
      <c r="K106" s="5">
        <v>94</v>
      </c>
      <c r="L106" s="5">
        <f t="shared" si="4"/>
        <v>368</v>
      </c>
      <c r="M106" s="5">
        <v>235</v>
      </c>
      <c r="N106" s="5">
        <v>94</v>
      </c>
      <c r="O106" s="5">
        <v>95</v>
      </c>
      <c r="P106" s="5">
        <v>92</v>
      </c>
      <c r="Q106" s="5">
        <v>96</v>
      </c>
      <c r="R106" s="5">
        <f t="shared" si="5"/>
        <v>377</v>
      </c>
      <c r="S106" s="5">
        <v>745</v>
      </c>
    </row>
    <row r="107" spans="1:19" x14ac:dyDescent="0.35">
      <c r="A107" s="4">
        <v>90</v>
      </c>
      <c r="B107" s="4">
        <v>287</v>
      </c>
      <c r="C107" s="3" t="s">
        <v>76</v>
      </c>
      <c r="D107" s="3" t="s">
        <v>38</v>
      </c>
      <c r="E107" s="4" t="s">
        <v>6</v>
      </c>
      <c r="F107" s="4" t="s">
        <v>216</v>
      </c>
      <c r="G107" s="4">
        <v>276</v>
      </c>
      <c r="H107" s="5">
        <v>93</v>
      </c>
      <c r="I107" s="5">
        <v>96</v>
      </c>
      <c r="J107" s="5">
        <v>91</v>
      </c>
      <c r="K107" s="5">
        <v>89</v>
      </c>
      <c r="L107" s="5">
        <f t="shared" si="4"/>
        <v>369</v>
      </c>
      <c r="M107" s="5">
        <v>233</v>
      </c>
      <c r="N107" s="5">
        <v>92</v>
      </c>
      <c r="O107" s="5">
        <v>96</v>
      </c>
      <c r="P107" s="5">
        <v>93</v>
      </c>
      <c r="Q107" s="5">
        <v>95</v>
      </c>
      <c r="R107" s="5">
        <f t="shared" si="5"/>
        <v>376</v>
      </c>
      <c r="S107" s="5">
        <v>745</v>
      </c>
    </row>
    <row r="108" spans="1:19" x14ac:dyDescent="0.35">
      <c r="A108" s="4">
        <v>91</v>
      </c>
      <c r="B108" s="4">
        <v>305</v>
      </c>
      <c r="C108" s="3" t="s">
        <v>158</v>
      </c>
      <c r="D108" s="3" t="s">
        <v>63</v>
      </c>
      <c r="E108" s="4" t="s">
        <v>9</v>
      </c>
      <c r="F108" s="4" t="s">
        <v>208</v>
      </c>
      <c r="G108" s="4">
        <v>182</v>
      </c>
      <c r="H108" s="5">
        <v>93</v>
      </c>
      <c r="I108" s="5">
        <v>91</v>
      </c>
      <c r="J108" s="5">
        <v>91</v>
      </c>
      <c r="K108" s="5">
        <v>96</v>
      </c>
      <c r="L108" s="5">
        <f t="shared" si="4"/>
        <v>371</v>
      </c>
      <c r="M108" s="5">
        <v>223</v>
      </c>
      <c r="N108" s="5">
        <v>94</v>
      </c>
      <c r="O108" s="5">
        <v>88</v>
      </c>
      <c r="P108" s="5">
        <v>97</v>
      </c>
      <c r="Q108" s="5">
        <v>95</v>
      </c>
      <c r="R108" s="5">
        <f t="shared" si="5"/>
        <v>374</v>
      </c>
      <c r="S108" s="5">
        <v>745</v>
      </c>
    </row>
    <row r="109" spans="1:19" x14ac:dyDescent="0.35">
      <c r="A109" s="4">
        <v>92</v>
      </c>
      <c r="B109" s="4">
        <v>162</v>
      </c>
      <c r="C109" s="3" t="s">
        <v>21</v>
      </c>
      <c r="D109" s="3" t="s">
        <v>22</v>
      </c>
      <c r="E109" s="4" t="s">
        <v>9</v>
      </c>
      <c r="F109" s="4" t="s">
        <v>217</v>
      </c>
      <c r="G109" s="4">
        <v>164</v>
      </c>
      <c r="H109" s="5">
        <v>95</v>
      </c>
      <c r="I109" s="5">
        <v>93</v>
      </c>
      <c r="J109" s="5">
        <v>94</v>
      </c>
      <c r="K109" s="5">
        <v>95</v>
      </c>
      <c r="L109" s="5">
        <f t="shared" si="4"/>
        <v>377</v>
      </c>
      <c r="M109" s="5">
        <v>150</v>
      </c>
      <c r="N109" s="5">
        <v>94</v>
      </c>
      <c r="O109" s="5">
        <v>93</v>
      </c>
      <c r="P109" s="5">
        <v>92</v>
      </c>
      <c r="Q109" s="5">
        <v>89</v>
      </c>
      <c r="R109" s="5">
        <f t="shared" si="5"/>
        <v>368</v>
      </c>
      <c r="S109" s="5">
        <v>745</v>
      </c>
    </row>
    <row r="110" spans="1:19" x14ac:dyDescent="0.35">
      <c r="A110" s="4">
        <v>93</v>
      </c>
      <c r="B110" s="4">
        <v>286</v>
      </c>
      <c r="C110" s="3" t="s">
        <v>76</v>
      </c>
      <c r="D110" s="3" t="s">
        <v>34</v>
      </c>
      <c r="E110" s="4" t="s">
        <v>6</v>
      </c>
      <c r="F110" s="4" t="s">
        <v>243</v>
      </c>
      <c r="G110" s="4">
        <v>165</v>
      </c>
      <c r="H110" s="5">
        <v>93</v>
      </c>
      <c r="I110" s="5">
        <v>91</v>
      </c>
      <c r="J110" s="5">
        <v>90</v>
      </c>
      <c r="K110" s="5">
        <v>89</v>
      </c>
      <c r="L110" s="5">
        <f t="shared" si="4"/>
        <v>363</v>
      </c>
      <c r="M110" s="5">
        <v>244</v>
      </c>
      <c r="N110" s="5">
        <v>93</v>
      </c>
      <c r="O110" s="5">
        <v>96</v>
      </c>
      <c r="P110" s="5">
        <v>99</v>
      </c>
      <c r="Q110" s="5">
        <v>93</v>
      </c>
      <c r="R110" s="5">
        <f t="shared" si="5"/>
        <v>381</v>
      </c>
      <c r="S110" s="5">
        <v>744</v>
      </c>
    </row>
    <row r="111" spans="1:19" x14ac:dyDescent="0.35">
      <c r="A111" s="4">
        <v>94</v>
      </c>
      <c r="B111" s="4">
        <v>347</v>
      </c>
      <c r="C111" s="3" t="s">
        <v>175</v>
      </c>
      <c r="D111" s="3" t="s">
        <v>12</v>
      </c>
      <c r="E111" s="4" t="s">
        <v>13</v>
      </c>
      <c r="F111" s="4" t="s">
        <v>227</v>
      </c>
      <c r="G111" s="4">
        <v>88</v>
      </c>
      <c r="H111" s="5">
        <v>94</v>
      </c>
      <c r="I111" s="5">
        <v>85</v>
      </c>
      <c r="J111" s="5">
        <v>95</v>
      </c>
      <c r="K111" s="5">
        <v>94</v>
      </c>
      <c r="L111" s="5">
        <f t="shared" si="4"/>
        <v>368</v>
      </c>
      <c r="M111" s="5">
        <v>234</v>
      </c>
      <c r="N111" s="5">
        <v>96</v>
      </c>
      <c r="O111" s="5">
        <v>91</v>
      </c>
      <c r="P111" s="5">
        <v>93</v>
      </c>
      <c r="Q111" s="5">
        <v>96</v>
      </c>
      <c r="R111" s="5">
        <f t="shared" si="5"/>
        <v>376</v>
      </c>
      <c r="S111" s="5">
        <v>744</v>
      </c>
    </row>
    <row r="112" spans="1:19" x14ac:dyDescent="0.35">
      <c r="A112" s="4">
        <v>95</v>
      </c>
      <c r="B112" s="4">
        <v>396</v>
      </c>
      <c r="C112" s="3" t="s">
        <v>193</v>
      </c>
      <c r="D112" s="3" t="s">
        <v>194</v>
      </c>
      <c r="E112" s="4" t="s">
        <v>6</v>
      </c>
      <c r="F112" s="4" t="s">
        <v>211</v>
      </c>
      <c r="G112" s="4">
        <v>173</v>
      </c>
      <c r="H112" s="5">
        <v>92</v>
      </c>
      <c r="I112" s="5">
        <v>96</v>
      </c>
      <c r="J112" s="5">
        <v>95</v>
      </c>
      <c r="K112" s="5">
        <v>93</v>
      </c>
      <c r="L112" s="5">
        <f t="shared" si="4"/>
        <v>376</v>
      </c>
      <c r="M112" s="5">
        <v>136</v>
      </c>
      <c r="N112" s="5">
        <v>91</v>
      </c>
      <c r="O112" s="5">
        <v>93</v>
      </c>
      <c r="P112" s="5">
        <v>87</v>
      </c>
      <c r="Q112" s="5">
        <v>97</v>
      </c>
      <c r="R112" s="5">
        <f t="shared" si="5"/>
        <v>368</v>
      </c>
      <c r="S112" s="5">
        <v>744</v>
      </c>
    </row>
    <row r="113" spans="1:19" x14ac:dyDescent="0.35">
      <c r="A113" s="4">
        <v>96</v>
      </c>
      <c r="B113" s="4">
        <v>276</v>
      </c>
      <c r="C113" s="3" t="s">
        <v>73</v>
      </c>
      <c r="D113" s="3" t="s">
        <v>38</v>
      </c>
      <c r="E113" s="4" t="s">
        <v>9</v>
      </c>
      <c r="F113" s="4" t="s">
        <v>212</v>
      </c>
      <c r="G113" s="4">
        <v>51</v>
      </c>
      <c r="H113" s="5">
        <v>90</v>
      </c>
      <c r="I113" s="5">
        <v>89</v>
      </c>
      <c r="J113" s="5">
        <v>90</v>
      </c>
      <c r="K113" s="5">
        <v>95</v>
      </c>
      <c r="L113" s="5">
        <f t="shared" si="4"/>
        <v>364</v>
      </c>
      <c r="M113" s="5">
        <v>240</v>
      </c>
      <c r="N113" s="5">
        <v>96</v>
      </c>
      <c r="O113" s="5">
        <v>95</v>
      </c>
      <c r="P113" s="5">
        <v>95</v>
      </c>
      <c r="Q113" s="5">
        <v>93</v>
      </c>
      <c r="R113" s="5">
        <f t="shared" si="5"/>
        <v>379</v>
      </c>
      <c r="S113" s="5">
        <v>743</v>
      </c>
    </row>
    <row r="114" spans="1:19" x14ac:dyDescent="0.35">
      <c r="A114" s="4">
        <v>97</v>
      </c>
      <c r="B114" s="4">
        <v>391</v>
      </c>
      <c r="C114" s="3" t="s">
        <v>191</v>
      </c>
      <c r="D114" s="3" t="s">
        <v>192</v>
      </c>
      <c r="E114" s="4" t="s">
        <v>6</v>
      </c>
      <c r="F114" s="4" t="s">
        <v>219</v>
      </c>
      <c r="G114" s="4">
        <v>289</v>
      </c>
      <c r="H114" s="5">
        <v>93</v>
      </c>
      <c r="I114" s="5">
        <v>93</v>
      </c>
      <c r="J114" s="5">
        <v>93</v>
      </c>
      <c r="K114" s="5">
        <v>92</v>
      </c>
      <c r="L114" s="5">
        <f t="shared" ref="L114:L135" si="6">SUM(H114:K114)</f>
        <v>371</v>
      </c>
      <c r="M114" s="5">
        <v>228</v>
      </c>
      <c r="N114" s="5">
        <v>95</v>
      </c>
      <c r="O114" s="5">
        <v>92</v>
      </c>
      <c r="P114" s="5">
        <v>93</v>
      </c>
      <c r="Q114" s="5">
        <v>92</v>
      </c>
      <c r="R114" s="5">
        <f t="shared" ref="R114:R134" si="7">SUM(N114:Q114)</f>
        <v>372</v>
      </c>
      <c r="S114" s="5">
        <v>743</v>
      </c>
    </row>
    <row r="115" spans="1:19" x14ac:dyDescent="0.35">
      <c r="A115" s="4">
        <v>98</v>
      </c>
      <c r="B115" s="4">
        <v>345</v>
      </c>
      <c r="C115" s="3" t="s">
        <v>173</v>
      </c>
      <c r="D115" s="3" t="s">
        <v>174</v>
      </c>
      <c r="E115" s="4" t="s">
        <v>9</v>
      </c>
      <c r="F115" s="4" t="s">
        <v>211</v>
      </c>
      <c r="G115" s="4">
        <v>72</v>
      </c>
      <c r="H115" s="5">
        <v>90</v>
      </c>
      <c r="I115" s="5">
        <v>95</v>
      </c>
      <c r="J115" s="5">
        <v>92</v>
      </c>
      <c r="K115" s="5">
        <v>93</v>
      </c>
      <c r="L115" s="5">
        <f t="shared" si="6"/>
        <v>370</v>
      </c>
      <c r="M115" s="5">
        <v>230</v>
      </c>
      <c r="N115" s="5">
        <v>93</v>
      </c>
      <c r="O115" s="5">
        <v>91</v>
      </c>
      <c r="P115" s="5">
        <v>94</v>
      </c>
      <c r="Q115" s="5">
        <v>94</v>
      </c>
      <c r="R115" s="5">
        <f t="shared" si="7"/>
        <v>372</v>
      </c>
      <c r="S115" s="5">
        <v>742</v>
      </c>
    </row>
    <row r="116" spans="1:19" x14ac:dyDescent="0.35">
      <c r="A116" s="4">
        <v>99</v>
      </c>
      <c r="B116" s="4">
        <v>304</v>
      </c>
      <c r="C116" s="3" t="s">
        <v>157</v>
      </c>
      <c r="D116" s="3" t="s">
        <v>12</v>
      </c>
      <c r="E116" s="4" t="s">
        <v>6</v>
      </c>
      <c r="F116" s="4" t="s">
        <v>218</v>
      </c>
      <c r="G116" s="4">
        <v>70</v>
      </c>
      <c r="H116" s="5">
        <v>94</v>
      </c>
      <c r="I116" s="5">
        <v>91</v>
      </c>
      <c r="J116" s="5">
        <v>95</v>
      </c>
      <c r="K116" s="5">
        <v>91</v>
      </c>
      <c r="L116" s="5">
        <f t="shared" si="6"/>
        <v>371</v>
      </c>
      <c r="M116" s="5">
        <v>229</v>
      </c>
      <c r="N116" s="5">
        <v>95</v>
      </c>
      <c r="O116" s="5">
        <v>89</v>
      </c>
      <c r="P116" s="5">
        <v>90</v>
      </c>
      <c r="Q116" s="5">
        <v>97</v>
      </c>
      <c r="R116" s="5">
        <f t="shared" si="7"/>
        <v>371</v>
      </c>
      <c r="S116" s="5">
        <v>742</v>
      </c>
    </row>
    <row r="117" spans="1:19" x14ac:dyDescent="0.35">
      <c r="A117" s="4">
        <v>100</v>
      </c>
      <c r="B117" s="4">
        <v>202</v>
      </c>
      <c r="C117" s="3" t="s">
        <v>130</v>
      </c>
      <c r="D117" s="3" t="s">
        <v>131</v>
      </c>
      <c r="E117" s="4" t="s">
        <v>6</v>
      </c>
      <c r="F117" s="4" t="s">
        <v>235</v>
      </c>
      <c r="G117" s="4">
        <v>102</v>
      </c>
      <c r="H117" s="5">
        <v>96</v>
      </c>
      <c r="I117" s="5">
        <v>90</v>
      </c>
      <c r="J117" s="5">
        <v>94</v>
      </c>
      <c r="K117" s="5">
        <v>93</v>
      </c>
      <c r="L117" s="5">
        <f t="shared" si="6"/>
        <v>373</v>
      </c>
      <c r="M117" s="5">
        <v>127</v>
      </c>
      <c r="N117" s="5">
        <v>96</v>
      </c>
      <c r="O117" s="5">
        <v>95</v>
      </c>
      <c r="P117" s="5">
        <v>90</v>
      </c>
      <c r="Q117" s="5">
        <v>87</v>
      </c>
      <c r="R117" s="5">
        <f t="shared" si="7"/>
        <v>368</v>
      </c>
      <c r="S117" s="5">
        <v>741</v>
      </c>
    </row>
    <row r="118" spans="1:19" x14ac:dyDescent="0.35">
      <c r="A118" s="4">
        <v>101</v>
      </c>
      <c r="B118" s="4">
        <v>447</v>
      </c>
      <c r="C118" s="3" t="s">
        <v>99</v>
      </c>
      <c r="D118" s="3" t="s">
        <v>100</v>
      </c>
      <c r="E118" s="4" t="s">
        <v>9</v>
      </c>
      <c r="F118" s="4" t="s">
        <v>225</v>
      </c>
      <c r="G118" s="4">
        <v>100</v>
      </c>
      <c r="H118" s="5">
        <v>87</v>
      </c>
      <c r="I118" s="5">
        <v>94</v>
      </c>
      <c r="J118" s="5">
        <v>94</v>
      </c>
      <c r="K118" s="5">
        <v>96</v>
      </c>
      <c r="L118" s="5">
        <f t="shared" si="6"/>
        <v>371</v>
      </c>
      <c r="M118" s="5">
        <v>130</v>
      </c>
      <c r="N118" s="5">
        <v>95</v>
      </c>
      <c r="O118" s="5">
        <v>93</v>
      </c>
      <c r="P118" s="5">
        <v>93</v>
      </c>
      <c r="Q118" s="5">
        <v>88</v>
      </c>
      <c r="R118" s="5">
        <f t="shared" si="7"/>
        <v>369</v>
      </c>
      <c r="S118" s="5">
        <v>740</v>
      </c>
    </row>
    <row r="119" spans="1:19" x14ac:dyDescent="0.35">
      <c r="A119" s="4">
        <v>102</v>
      </c>
      <c r="B119" s="4">
        <v>196</v>
      </c>
      <c r="C119" s="3" t="s">
        <v>35</v>
      </c>
      <c r="D119" s="3" t="s">
        <v>36</v>
      </c>
      <c r="E119" s="4" t="s">
        <v>9</v>
      </c>
      <c r="F119" s="4" t="s">
        <v>233</v>
      </c>
      <c r="G119" s="4">
        <v>61</v>
      </c>
      <c r="H119" s="5">
        <v>91</v>
      </c>
      <c r="I119" s="5">
        <v>86</v>
      </c>
      <c r="J119" s="5">
        <v>91</v>
      </c>
      <c r="K119" s="5">
        <v>94</v>
      </c>
      <c r="L119" s="5">
        <f t="shared" si="6"/>
        <v>362</v>
      </c>
      <c r="M119" s="5">
        <v>245</v>
      </c>
      <c r="N119" s="5">
        <v>93</v>
      </c>
      <c r="O119" s="5">
        <v>96</v>
      </c>
      <c r="P119" s="5">
        <v>94</v>
      </c>
      <c r="Q119" s="5">
        <v>94</v>
      </c>
      <c r="R119" s="5">
        <f t="shared" si="7"/>
        <v>377</v>
      </c>
      <c r="S119" s="5">
        <v>739</v>
      </c>
    </row>
    <row r="120" spans="1:19" x14ac:dyDescent="0.35">
      <c r="A120" s="4">
        <v>103</v>
      </c>
      <c r="B120" s="4">
        <v>139</v>
      </c>
      <c r="C120" s="3" t="s">
        <v>123</v>
      </c>
      <c r="D120" s="3" t="s">
        <v>67</v>
      </c>
      <c r="E120" s="4" t="s">
        <v>6</v>
      </c>
      <c r="F120" s="4" t="s">
        <v>224</v>
      </c>
      <c r="G120" s="4">
        <v>281</v>
      </c>
      <c r="H120" s="5">
        <v>91</v>
      </c>
      <c r="I120" s="5">
        <v>96</v>
      </c>
      <c r="J120" s="5">
        <v>94</v>
      </c>
      <c r="K120" s="5">
        <v>87</v>
      </c>
      <c r="L120" s="5">
        <f t="shared" si="6"/>
        <v>368</v>
      </c>
      <c r="M120" s="5">
        <v>236</v>
      </c>
      <c r="N120" s="5">
        <v>93</v>
      </c>
      <c r="O120" s="5">
        <v>95</v>
      </c>
      <c r="P120" s="5">
        <v>95</v>
      </c>
      <c r="Q120" s="5">
        <v>88</v>
      </c>
      <c r="R120" s="5">
        <f t="shared" si="7"/>
        <v>371</v>
      </c>
      <c r="S120" s="5">
        <v>739</v>
      </c>
    </row>
    <row r="121" spans="1:19" x14ac:dyDescent="0.35">
      <c r="A121" s="4">
        <v>104</v>
      </c>
      <c r="B121" s="4">
        <v>245</v>
      </c>
      <c r="C121" s="3" t="s">
        <v>64</v>
      </c>
      <c r="D121" s="3" t="s">
        <v>65</v>
      </c>
      <c r="E121" s="4" t="s">
        <v>13</v>
      </c>
      <c r="F121" s="4" t="s">
        <v>241</v>
      </c>
      <c r="G121" s="4">
        <v>77</v>
      </c>
      <c r="H121" s="5">
        <v>95</v>
      </c>
      <c r="I121" s="5">
        <v>92</v>
      </c>
      <c r="J121" s="5">
        <v>96</v>
      </c>
      <c r="K121" s="5">
        <v>92</v>
      </c>
      <c r="L121" s="5">
        <f t="shared" si="6"/>
        <v>375</v>
      </c>
      <c r="M121" s="5">
        <v>139</v>
      </c>
      <c r="N121" s="5">
        <v>88</v>
      </c>
      <c r="O121" s="5">
        <v>89</v>
      </c>
      <c r="P121" s="5">
        <v>95</v>
      </c>
      <c r="Q121" s="5">
        <v>92</v>
      </c>
      <c r="R121" s="5">
        <f t="shared" si="7"/>
        <v>364</v>
      </c>
      <c r="S121" s="5">
        <v>739</v>
      </c>
    </row>
    <row r="122" spans="1:19" x14ac:dyDescent="0.35">
      <c r="A122" s="4">
        <v>105</v>
      </c>
      <c r="B122" s="4">
        <v>320</v>
      </c>
      <c r="C122" s="3" t="s">
        <v>161</v>
      </c>
      <c r="D122" s="3" t="s">
        <v>162</v>
      </c>
      <c r="E122" s="4" t="s">
        <v>6</v>
      </c>
      <c r="F122" s="4" t="s">
        <v>230</v>
      </c>
      <c r="G122" s="4">
        <v>66</v>
      </c>
      <c r="H122" s="5">
        <v>92</v>
      </c>
      <c r="I122" s="5">
        <v>96</v>
      </c>
      <c r="J122" s="5">
        <v>90</v>
      </c>
      <c r="K122" s="5">
        <v>92</v>
      </c>
      <c r="L122" s="5">
        <f t="shared" si="6"/>
        <v>370</v>
      </c>
      <c r="M122" s="5">
        <v>231</v>
      </c>
      <c r="N122" s="5">
        <v>93</v>
      </c>
      <c r="O122" s="5">
        <v>91</v>
      </c>
      <c r="P122" s="5">
        <v>93</v>
      </c>
      <c r="Q122" s="5">
        <v>91</v>
      </c>
      <c r="R122" s="5">
        <f t="shared" si="7"/>
        <v>368</v>
      </c>
      <c r="S122" s="5">
        <v>738</v>
      </c>
    </row>
    <row r="123" spans="1:19" x14ac:dyDescent="0.35">
      <c r="A123" s="4">
        <v>106</v>
      </c>
      <c r="B123" s="4">
        <v>200</v>
      </c>
      <c r="C123" s="3" t="s">
        <v>39</v>
      </c>
      <c r="D123" s="3" t="s">
        <v>40</v>
      </c>
      <c r="E123" s="4" t="s">
        <v>9</v>
      </c>
      <c r="F123" s="4" t="s">
        <v>230</v>
      </c>
      <c r="G123" s="4">
        <v>75</v>
      </c>
      <c r="H123" s="5">
        <v>94</v>
      </c>
      <c r="I123" s="5">
        <v>90</v>
      </c>
      <c r="J123" s="5">
        <v>88</v>
      </c>
      <c r="K123" s="5">
        <v>91</v>
      </c>
      <c r="L123" s="5">
        <f t="shared" si="6"/>
        <v>363</v>
      </c>
      <c r="M123" s="5">
        <v>243</v>
      </c>
      <c r="N123" s="5">
        <v>95</v>
      </c>
      <c r="O123" s="5">
        <v>92</v>
      </c>
      <c r="P123" s="5">
        <v>89</v>
      </c>
      <c r="Q123" s="5">
        <v>96</v>
      </c>
      <c r="R123" s="5">
        <f t="shared" si="7"/>
        <v>372</v>
      </c>
      <c r="S123" s="5">
        <v>735</v>
      </c>
    </row>
    <row r="124" spans="1:19" x14ac:dyDescent="0.35">
      <c r="A124" s="4">
        <v>107</v>
      </c>
      <c r="B124" s="4">
        <v>383</v>
      </c>
      <c r="C124" s="3" t="s">
        <v>187</v>
      </c>
      <c r="D124" s="3" t="s">
        <v>188</v>
      </c>
      <c r="E124" s="4" t="s">
        <v>9</v>
      </c>
      <c r="F124" s="4" t="s">
        <v>234</v>
      </c>
      <c r="G124" s="4">
        <v>178</v>
      </c>
      <c r="H124" s="5">
        <v>88</v>
      </c>
      <c r="I124" s="5">
        <v>91</v>
      </c>
      <c r="J124" s="5">
        <v>97</v>
      </c>
      <c r="K124" s="5">
        <v>85</v>
      </c>
      <c r="L124" s="5">
        <f t="shared" si="6"/>
        <v>361</v>
      </c>
      <c r="M124" s="5">
        <v>248</v>
      </c>
      <c r="N124" s="5">
        <v>95</v>
      </c>
      <c r="O124" s="5">
        <v>92</v>
      </c>
      <c r="P124" s="5">
        <v>90</v>
      </c>
      <c r="Q124" s="5">
        <v>94</v>
      </c>
      <c r="R124" s="5">
        <f t="shared" si="7"/>
        <v>371</v>
      </c>
      <c r="S124" s="5">
        <v>732</v>
      </c>
    </row>
    <row r="125" spans="1:19" x14ac:dyDescent="0.35">
      <c r="A125" s="4">
        <v>108</v>
      </c>
      <c r="B125" s="4">
        <v>258</v>
      </c>
      <c r="C125" s="3" t="s">
        <v>68</v>
      </c>
      <c r="D125" s="3" t="s">
        <v>69</v>
      </c>
      <c r="E125" s="4" t="s">
        <v>9</v>
      </c>
      <c r="F125" s="4" t="s">
        <v>238</v>
      </c>
      <c r="G125" s="4">
        <v>184</v>
      </c>
      <c r="H125" s="5">
        <v>90</v>
      </c>
      <c r="I125" s="5">
        <v>90</v>
      </c>
      <c r="J125" s="5">
        <v>93</v>
      </c>
      <c r="K125" s="5">
        <v>92</v>
      </c>
      <c r="L125" s="5">
        <f t="shared" si="6"/>
        <v>365</v>
      </c>
      <c r="M125" s="5">
        <v>239</v>
      </c>
      <c r="N125" s="5">
        <v>93</v>
      </c>
      <c r="O125" s="5">
        <v>92</v>
      </c>
      <c r="P125" s="5">
        <v>93</v>
      </c>
      <c r="Q125" s="5">
        <v>89</v>
      </c>
      <c r="R125" s="5">
        <f t="shared" si="7"/>
        <v>367</v>
      </c>
      <c r="S125" s="5">
        <v>732</v>
      </c>
    </row>
    <row r="126" spans="1:19" x14ac:dyDescent="0.35">
      <c r="A126" s="4">
        <v>109</v>
      </c>
      <c r="B126" s="4">
        <v>356</v>
      </c>
      <c r="C126" s="3" t="s">
        <v>180</v>
      </c>
      <c r="D126" s="3" t="s">
        <v>34</v>
      </c>
      <c r="E126" s="4" t="s">
        <v>6</v>
      </c>
      <c r="F126" s="4" t="s">
        <v>211</v>
      </c>
      <c r="G126" s="4">
        <v>84</v>
      </c>
      <c r="H126" s="5">
        <v>97</v>
      </c>
      <c r="I126" s="5">
        <v>92</v>
      </c>
      <c r="J126" s="5">
        <v>89</v>
      </c>
      <c r="K126" s="5">
        <v>92</v>
      </c>
      <c r="L126" s="5">
        <f t="shared" si="6"/>
        <v>370</v>
      </c>
      <c r="M126" s="5">
        <v>181</v>
      </c>
      <c r="N126" s="5">
        <v>91</v>
      </c>
      <c r="O126" s="5">
        <v>83</v>
      </c>
      <c r="P126" s="5">
        <v>96</v>
      </c>
      <c r="Q126" s="5">
        <v>91</v>
      </c>
      <c r="R126" s="5">
        <f t="shared" si="7"/>
        <v>361</v>
      </c>
      <c r="S126" s="5">
        <v>731</v>
      </c>
    </row>
    <row r="127" spans="1:19" x14ac:dyDescent="0.35">
      <c r="A127" s="4">
        <v>110</v>
      </c>
      <c r="B127" s="4">
        <v>318</v>
      </c>
      <c r="C127" s="3" t="s">
        <v>159</v>
      </c>
      <c r="D127" s="3" t="s">
        <v>160</v>
      </c>
      <c r="E127" s="4" t="s">
        <v>6</v>
      </c>
      <c r="F127" s="4" t="s">
        <v>209</v>
      </c>
      <c r="G127" s="4">
        <v>161</v>
      </c>
      <c r="H127" s="5">
        <v>87</v>
      </c>
      <c r="I127" s="5">
        <v>90</v>
      </c>
      <c r="J127" s="5">
        <v>92</v>
      </c>
      <c r="K127" s="5">
        <v>90</v>
      </c>
      <c r="L127" s="5">
        <f t="shared" si="6"/>
        <v>359</v>
      </c>
      <c r="M127" s="5">
        <v>249</v>
      </c>
      <c r="N127" s="5">
        <v>93</v>
      </c>
      <c r="O127" s="5">
        <v>93</v>
      </c>
      <c r="P127" s="5">
        <v>90</v>
      </c>
      <c r="Q127" s="5">
        <v>92</v>
      </c>
      <c r="R127" s="5">
        <f t="shared" si="7"/>
        <v>368</v>
      </c>
      <c r="S127" s="5">
        <v>727</v>
      </c>
    </row>
    <row r="128" spans="1:19" x14ac:dyDescent="0.35">
      <c r="A128" s="4">
        <v>111</v>
      </c>
      <c r="B128" s="4">
        <v>208</v>
      </c>
      <c r="C128" s="3" t="s">
        <v>45</v>
      </c>
      <c r="D128" s="3" t="s">
        <v>48</v>
      </c>
      <c r="E128" s="4" t="s">
        <v>9</v>
      </c>
      <c r="F128" s="4" t="s">
        <v>230</v>
      </c>
      <c r="G128" s="4">
        <v>86</v>
      </c>
      <c r="H128" s="5">
        <v>87</v>
      </c>
      <c r="I128" s="5">
        <v>93</v>
      </c>
      <c r="J128" s="5">
        <v>91</v>
      </c>
      <c r="K128" s="5">
        <v>91</v>
      </c>
      <c r="L128" s="5">
        <f t="shared" si="6"/>
        <v>362</v>
      </c>
      <c r="M128" s="5">
        <v>246</v>
      </c>
      <c r="N128" s="5">
        <v>86</v>
      </c>
      <c r="O128" s="5">
        <v>94</v>
      </c>
      <c r="P128" s="5">
        <v>91</v>
      </c>
      <c r="Q128" s="5">
        <v>91</v>
      </c>
      <c r="R128" s="5">
        <f t="shared" si="7"/>
        <v>362</v>
      </c>
      <c r="S128" s="5">
        <v>724</v>
      </c>
    </row>
    <row r="129" spans="1:19" x14ac:dyDescent="0.35">
      <c r="A129" s="4">
        <v>112</v>
      </c>
      <c r="B129" s="4">
        <v>376</v>
      </c>
      <c r="C129" s="3" t="s">
        <v>186</v>
      </c>
      <c r="D129" s="3" t="s">
        <v>108</v>
      </c>
      <c r="E129" s="4" t="s">
        <v>6</v>
      </c>
      <c r="F129" s="4" t="s">
        <v>222</v>
      </c>
      <c r="G129" s="4">
        <v>98</v>
      </c>
      <c r="H129" s="5">
        <v>87</v>
      </c>
      <c r="I129" s="5">
        <v>92</v>
      </c>
      <c r="J129" s="5">
        <v>89</v>
      </c>
      <c r="K129" s="5">
        <v>89</v>
      </c>
      <c r="L129" s="5">
        <f t="shared" si="6"/>
        <v>357</v>
      </c>
      <c r="M129" s="5">
        <v>250</v>
      </c>
      <c r="N129" s="5">
        <v>91</v>
      </c>
      <c r="O129" s="5">
        <v>95</v>
      </c>
      <c r="P129" s="5">
        <v>88</v>
      </c>
      <c r="Q129" s="5">
        <v>92</v>
      </c>
      <c r="R129" s="5">
        <f t="shared" si="7"/>
        <v>366</v>
      </c>
      <c r="S129" s="5">
        <v>723</v>
      </c>
    </row>
    <row r="130" spans="1:19" x14ac:dyDescent="0.35">
      <c r="A130" s="4">
        <v>113</v>
      </c>
      <c r="B130" s="4">
        <v>340</v>
      </c>
      <c r="C130" s="3" t="s">
        <v>170</v>
      </c>
      <c r="D130" s="3" t="s">
        <v>96</v>
      </c>
      <c r="E130" s="4" t="s">
        <v>6</v>
      </c>
      <c r="F130" s="4" t="s">
        <v>218</v>
      </c>
      <c r="G130" s="4">
        <v>290</v>
      </c>
      <c r="H130" s="5">
        <v>96</v>
      </c>
      <c r="I130" s="5">
        <v>91</v>
      </c>
      <c r="J130" s="5">
        <v>79</v>
      </c>
      <c r="K130" s="5">
        <v>89</v>
      </c>
      <c r="L130" s="5">
        <f t="shared" si="6"/>
        <v>355</v>
      </c>
      <c r="M130" s="5">
        <v>252</v>
      </c>
      <c r="N130" s="5">
        <v>93</v>
      </c>
      <c r="O130" s="5">
        <v>91</v>
      </c>
      <c r="P130" s="5">
        <v>92</v>
      </c>
      <c r="Q130" s="5">
        <v>91</v>
      </c>
      <c r="R130" s="5">
        <f t="shared" si="7"/>
        <v>367</v>
      </c>
      <c r="S130" s="5">
        <v>722</v>
      </c>
    </row>
    <row r="131" spans="1:19" x14ac:dyDescent="0.35">
      <c r="A131" s="4">
        <v>114</v>
      </c>
      <c r="B131" s="4">
        <v>322</v>
      </c>
      <c r="C131" s="3" t="s">
        <v>163</v>
      </c>
      <c r="D131" s="3" t="s">
        <v>12</v>
      </c>
      <c r="E131" s="4" t="s">
        <v>13</v>
      </c>
      <c r="F131" s="4" t="s">
        <v>209</v>
      </c>
      <c r="G131" s="4">
        <v>108</v>
      </c>
      <c r="H131" s="5">
        <v>90</v>
      </c>
      <c r="I131" s="5">
        <v>89</v>
      </c>
      <c r="J131" s="5">
        <v>89</v>
      </c>
      <c r="K131" s="5">
        <v>93</v>
      </c>
      <c r="L131" s="5">
        <f t="shared" si="6"/>
        <v>361</v>
      </c>
      <c r="M131" s="5">
        <v>247</v>
      </c>
      <c r="N131" s="5">
        <v>90</v>
      </c>
      <c r="O131" s="5">
        <v>87</v>
      </c>
      <c r="P131" s="5">
        <v>91</v>
      </c>
      <c r="Q131" s="5">
        <v>92</v>
      </c>
      <c r="R131" s="5">
        <f t="shared" si="7"/>
        <v>360</v>
      </c>
      <c r="S131" s="5">
        <v>721</v>
      </c>
    </row>
    <row r="132" spans="1:19" x14ac:dyDescent="0.35">
      <c r="A132" s="4">
        <v>115</v>
      </c>
      <c r="B132" s="4">
        <v>252</v>
      </c>
      <c r="C132" s="3" t="s">
        <v>140</v>
      </c>
      <c r="D132" s="3" t="s">
        <v>141</v>
      </c>
      <c r="E132" s="4" t="s">
        <v>6</v>
      </c>
      <c r="F132" s="4" t="s">
        <v>222</v>
      </c>
      <c r="G132" s="4">
        <v>286</v>
      </c>
      <c r="H132" s="5">
        <v>92</v>
      </c>
      <c r="I132" s="5">
        <v>90</v>
      </c>
      <c r="J132" s="5">
        <v>88</v>
      </c>
      <c r="K132" s="5">
        <v>94</v>
      </c>
      <c r="L132" s="5">
        <f t="shared" si="6"/>
        <v>364</v>
      </c>
      <c r="M132" s="5">
        <v>241</v>
      </c>
      <c r="N132" s="5">
        <v>88</v>
      </c>
      <c r="O132" s="5">
        <v>91</v>
      </c>
      <c r="P132" s="5">
        <v>86</v>
      </c>
      <c r="Q132" s="5">
        <v>91</v>
      </c>
      <c r="R132" s="5">
        <f t="shared" si="7"/>
        <v>356</v>
      </c>
      <c r="S132" s="5">
        <v>720</v>
      </c>
    </row>
    <row r="133" spans="1:19" x14ac:dyDescent="0.35">
      <c r="A133" s="4">
        <v>116</v>
      </c>
      <c r="B133" s="4">
        <v>275</v>
      </c>
      <c r="C133" s="3" t="s">
        <v>147</v>
      </c>
      <c r="D133" s="3" t="s">
        <v>148</v>
      </c>
      <c r="E133" s="4" t="s">
        <v>13</v>
      </c>
      <c r="F133" s="4" t="s">
        <v>220</v>
      </c>
      <c r="G133" s="4">
        <v>81</v>
      </c>
      <c r="H133" s="5">
        <v>87</v>
      </c>
      <c r="I133" s="5">
        <v>93</v>
      </c>
      <c r="J133" s="5">
        <v>91</v>
      </c>
      <c r="K133" s="5">
        <v>86</v>
      </c>
      <c r="L133" s="5">
        <f t="shared" si="6"/>
        <v>357</v>
      </c>
      <c r="M133" s="5">
        <v>251</v>
      </c>
      <c r="N133" s="5">
        <v>93</v>
      </c>
      <c r="O133" s="5">
        <v>90</v>
      </c>
      <c r="P133" s="5">
        <v>89</v>
      </c>
      <c r="Q133" s="5">
        <v>90</v>
      </c>
      <c r="R133" s="5">
        <f t="shared" si="7"/>
        <v>362</v>
      </c>
      <c r="S133" s="5">
        <v>719</v>
      </c>
    </row>
    <row r="134" spans="1:19" x14ac:dyDescent="0.35">
      <c r="A134" s="4">
        <v>117</v>
      </c>
      <c r="B134" s="4">
        <v>233</v>
      </c>
      <c r="C134" s="3" t="s">
        <v>57</v>
      </c>
      <c r="D134" s="3" t="s">
        <v>80</v>
      </c>
      <c r="E134" s="4" t="s">
        <v>6</v>
      </c>
      <c r="F134" s="4" t="s">
        <v>213</v>
      </c>
      <c r="G134" s="4">
        <v>295</v>
      </c>
      <c r="H134" s="5">
        <v>83</v>
      </c>
      <c r="I134" s="5">
        <v>86</v>
      </c>
      <c r="J134" s="5">
        <v>81</v>
      </c>
      <c r="K134" s="5">
        <v>92</v>
      </c>
      <c r="L134" s="5">
        <f t="shared" si="6"/>
        <v>342</v>
      </c>
      <c r="M134" s="5">
        <v>253</v>
      </c>
      <c r="N134" s="5">
        <v>90</v>
      </c>
      <c r="O134" s="5">
        <v>86</v>
      </c>
      <c r="P134" s="5">
        <v>92</v>
      </c>
      <c r="Q134" s="5">
        <v>90</v>
      </c>
      <c r="R134" s="5">
        <f t="shared" si="7"/>
        <v>358</v>
      </c>
      <c r="S134" s="5">
        <v>700</v>
      </c>
    </row>
    <row r="135" spans="1:19" x14ac:dyDescent="0.35">
      <c r="A135" s="4">
        <v>118</v>
      </c>
      <c r="B135" s="4">
        <v>277</v>
      </c>
      <c r="C135" s="3" t="s">
        <v>149</v>
      </c>
      <c r="D135" s="3" t="s">
        <v>112</v>
      </c>
      <c r="E135" s="4" t="s">
        <v>6</v>
      </c>
      <c r="F135" s="4" t="s">
        <v>213</v>
      </c>
      <c r="G135" s="4">
        <v>95</v>
      </c>
      <c r="H135" s="5">
        <v>91</v>
      </c>
      <c r="I135" s="5">
        <v>89</v>
      </c>
      <c r="J135" s="5">
        <v>92</v>
      </c>
      <c r="K135" s="5">
        <v>91</v>
      </c>
      <c r="L135" s="5">
        <f t="shared" si="6"/>
        <v>363</v>
      </c>
      <c r="M135" s="5" t="s">
        <v>284</v>
      </c>
      <c r="R135" s="5" t="s">
        <v>283</v>
      </c>
      <c r="S135" s="5">
        <v>363</v>
      </c>
    </row>
    <row r="136" spans="1:19" x14ac:dyDescent="0.35">
      <c r="A136" s="4"/>
    </row>
  </sheetData>
  <phoneticPr fontId="4" type="noConversion"/>
  <conditionalFormatting sqref="N1:Q7 H13:K65536 H9:K11 H1:K7 N13:Q65536 N9:Q11">
    <cfRule type="cellIs" dxfId="8" priority="1" stopIfTrue="1" operator="equal">
      <formula>100</formula>
    </cfRule>
  </conditionalFormatting>
  <printOptions horizontalCentered="1"/>
  <pageMargins left="0" right="0" top="0.5" bottom="0.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workbookViewId="0"/>
  </sheetViews>
  <sheetFormatPr defaultColWidth="9.1796875" defaultRowHeight="14" x14ac:dyDescent="0.3"/>
  <cols>
    <col min="1" max="1" width="7.1796875" style="19" customWidth="1"/>
    <col min="2" max="2" width="7.81640625" style="19" bestFit="1" customWidth="1"/>
    <col min="3" max="3" width="17.1796875" style="19" bestFit="1" customWidth="1"/>
    <col min="4" max="4" width="12.453125" style="19" bestFit="1" customWidth="1"/>
    <col min="5" max="5" width="6" style="19" bestFit="1" customWidth="1"/>
    <col min="6" max="6" width="6.81640625" style="19" bestFit="1" customWidth="1"/>
    <col min="7" max="8" width="5.1796875" style="19" hidden="1" customWidth="1"/>
    <col min="9" max="9" width="3.81640625" style="19" hidden="1" customWidth="1"/>
    <col min="10" max="10" width="5.1796875" style="19" hidden="1" customWidth="1"/>
    <col min="11" max="12" width="3.81640625" style="19" hidden="1" customWidth="1"/>
    <col min="13" max="13" width="6.7265625" style="19" customWidth="1"/>
    <col min="14" max="15" width="5.1796875" style="19" hidden="1" customWidth="1"/>
    <col min="16" max="19" width="3.81640625" style="19" hidden="1" customWidth="1"/>
    <col min="20" max="21" width="6.7265625" style="19" customWidth="1"/>
    <col min="22" max="22" width="7" style="19" bestFit="1" customWidth="1"/>
    <col min="23" max="23" width="8.26953125" style="19" bestFit="1" customWidth="1"/>
    <col min="24" max="24" width="0" style="19" hidden="1" customWidth="1"/>
    <col min="25" max="16384" width="9.1796875" style="19"/>
  </cols>
  <sheetData>
    <row r="1" spans="1:23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s="8" customFormat="1" ht="20" x14ac:dyDescent="0.4">
      <c r="A2" s="6" t="s">
        <v>262</v>
      </c>
      <c r="B2" s="6"/>
      <c r="C2" s="6"/>
      <c r="D2" s="6"/>
      <c r="E2" s="6"/>
      <c r="F2" s="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8" customFormat="1" ht="20" x14ac:dyDescent="0.4">
      <c r="A3" s="6" t="s">
        <v>261</v>
      </c>
      <c r="B3" s="6"/>
      <c r="C3" s="6"/>
      <c r="D3" s="6"/>
      <c r="E3" s="6"/>
      <c r="F3" s="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s="10" customFormat="1" ht="15.5" x14ac:dyDescent="0.35">
      <c r="A4" s="14"/>
      <c r="B4" s="14"/>
      <c r="C4" s="14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s="10" customFormat="1" ht="15.5" x14ac:dyDescent="0.35">
      <c r="A5" s="9" t="s">
        <v>246</v>
      </c>
      <c r="B5" s="9"/>
      <c r="C5" s="9"/>
      <c r="D5" s="9"/>
      <c r="E5" s="9" t="s">
        <v>669</v>
      </c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20">
        <v>1266</v>
      </c>
    </row>
    <row r="6" spans="1:23" s="10" customFormat="1" ht="15.5" x14ac:dyDescent="0.35">
      <c r="A6" s="9" t="s">
        <v>247</v>
      </c>
      <c r="B6" s="9"/>
      <c r="C6" s="9"/>
      <c r="D6" s="9"/>
      <c r="E6" s="9" t="s">
        <v>292</v>
      </c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20">
        <v>1261.9000000000001</v>
      </c>
    </row>
    <row r="7" spans="1:23" s="10" customFormat="1" ht="15.5" x14ac:dyDescent="0.35">
      <c r="A7" s="9" t="s">
        <v>248</v>
      </c>
      <c r="B7" s="9"/>
      <c r="C7" s="9"/>
      <c r="D7" s="9"/>
      <c r="E7" s="9" t="s">
        <v>670</v>
      </c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0">
        <v>1255.0999999999999</v>
      </c>
    </row>
    <row r="8" spans="1:23" s="10" customFormat="1" ht="15.5" x14ac:dyDescent="0.35">
      <c r="A8" s="9"/>
      <c r="B8" s="9"/>
      <c r="C8" s="9"/>
      <c r="D8" s="9"/>
      <c r="E8" s="9"/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1"/>
    </row>
    <row r="9" spans="1:23" s="10" customFormat="1" ht="15.5" x14ac:dyDescent="0.35">
      <c r="A9" s="9" t="s">
        <v>249</v>
      </c>
      <c r="B9" s="9"/>
      <c r="C9" s="9"/>
      <c r="D9" s="9"/>
      <c r="E9" s="9" t="s">
        <v>664</v>
      </c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1">
        <v>1151</v>
      </c>
    </row>
    <row r="10" spans="1:23" s="10" customFormat="1" ht="15.5" x14ac:dyDescent="0.35">
      <c r="A10" s="9" t="s">
        <v>256</v>
      </c>
      <c r="B10" s="9"/>
      <c r="C10" s="9"/>
      <c r="D10" s="9"/>
      <c r="E10" s="9" t="s">
        <v>291</v>
      </c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1">
        <v>1140</v>
      </c>
    </row>
    <row r="11" spans="1:23" s="10" customFormat="1" ht="15.5" x14ac:dyDescent="0.35">
      <c r="A11" s="9" t="s">
        <v>257</v>
      </c>
      <c r="B11" s="9"/>
      <c r="C11" s="9"/>
      <c r="D11" s="9"/>
      <c r="E11" s="9" t="s">
        <v>667</v>
      </c>
      <c r="F11" s="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1">
        <v>1128</v>
      </c>
    </row>
    <row r="12" spans="1:23" s="10" customFormat="1" ht="15.5" x14ac:dyDescent="0.35">
      <c r="A12" s="9"/>
      <c r="B12" s="9"/>
      <c r="C12" s="9"/>
      <c r="D12" s="9"/>
      <c r="E12" s="9"/>
      <c r="F12" s="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1"/>
    </row>
    <row r="13" spans="1:23" s="10" customFormat="1" ht="15.5" x14ac:dyDescent="0.35">
      <c r="A13" s="9" t="s">
        <v>250</v>
      </c>
      <c r="B13" s="9"/>
      <c r="C13" s="9"/>
      <c r="D13" s="9"/>
      <c r="E13" s="9" t="s">
        <v>288</v>
      </c>
      <c r="F13" s="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1">
        <v>1151</v>
      </c>
    </row>
    <row r="14" spans="1:23" s="10" customFormat="1" ht="15.5" x14ac:dyDescent="0.35">
      <c r="A14" s="9" t="s">
        <v>689</v>
      </c>
      <c r="B14" s="9"/>
      <c r="C14" s="9"/>
      <c r="D14" s="9"/>
      <c r="E14" s="9" t="s">
        <v>668</v>
      </c>
      <c r="F14" s="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1">
        <v>1109</v>
      </c>
    </row>
    <row r="15" spans="1:23" s="10" customFormat="1" ht="15.5" x14ac:dyDescent="0.35">
      <c r="A15" s="9" t="s">
        <v>690</v>
      </c>
      <c r="B15" s="9"/>
      <c r="C15" s="9"/>
      <c r="D15" s="9"/>
      <c r="E15" s="9" t="s">
        <v>289</v>
      </c>
      <c r="F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1">
        <v>1074</v>
      </c>
    </row>
    <row r="16" spans="1:23" s="10" customFormat="1" ht="15.5" x14ac:dyDescent="0.35">
      <c r="A16" s="9"/>
      <c r="B16" s="9"/>
      <c r="C16" s="9"/>
      <c r="D16" s="9"/>
      <c r="E16" s="9"/>
      <c r="F16" s="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12" customFormat="1" ht="15.5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1">
        <v>1</v>
      </c>
      <c r="H17" s="11">
        <v>2</v>
      </c>
      <c r="I17" s="11">
        <v>3</v>
      </c>
      <c r="J17" s="11">
        <v>4</v>
      </c>
      <c r="K17" s="11">
        <v>5</v>
      </c>
      <c r="L17" s="11">
        <v>6</v>
      </c>
      <c r="M17" s="11" t="s">
        <v>252</v>
      </c>
      <c r="N17" s="11">
        <v>1</v>
      </c>
      <c r="O17" s="11">
        <v>2</v>
      </c>
      <c r="P17" s="11">
        <v>3</v>
      </c>
      <c r="Q17" s="11">
        <v>4</v>
      </c>
      <c r="R17" s="11">
        <v>5</v>
      </c>
      <c r="S17" s="11">
        <v>6</v>
      </c>
      <c r="T17" s="11" t="s">
        <v>253</v>
      </c>
      <c r="U17" s="11" t="s">
        <v>254</v>
      </c>
      <c r="V17" s="11" t="s">
        <v>255</v>
      </c>
      <c r="W17" s="11" t="s">
        <v>254</v>
      </c>
    </row>
    <row r="18" spans="1:23" ht="15.5" x14ac:dyDescent="0.35">
      <c r="A18" s="5">
        <v>1</v>
      </c>
      <c r="B18" s="16">
        <v>217</v>
      </c>
      <c r="C18" s="17" t="s">
        <v>51</v>
      </c>
      <c r="D18" s="17" t="s">
        <v>52</v>
      </c>
      <c r="E18" s="16" t="s">
        <v>9</v>
      </c>
      <c r="F18" s="16" t="s">
        <v>238</v>
      </c>
      <c r="G18" s="5">
        <v>99</v>
      </c>
      <c r="H18" s="5">
        <v>100</v>
      </c>
      <c r="I18" s="5">
        <v>98</v>
      </c>
      <c r="J18" s="5">
        <v>95</v>
      </c>
      <c r="K18" s="5">
        <v>97</v>
      </c>
      <c r="L18" s="5">
        <v>99</v>
      </c>
      <c r="M18" s="5">
        <f t="shared" ref="M18:M49" si="0">SUM(G18:L18)</f>
        <v>588</v>
      </c>
      <c r="N18" s="5">
        <v>100</v>
      </c>
      <c r="O18" s="5">
        <v>99</v>
      </c>
      <c r="P18" s="5">
        <v>94</v>
      </c>
      <c r="Q18" s="5">
        <v>90</v>
      </c>
      <c r="R18" s="5">
        <v>99</v>
      </c>
      <c r="S18" s="5">
        <v>98</v>
      </c>
      <c r="T18" s="5">
        <f t="shared" ref="T18:T49" si="1">SUM(N18:S18)</f>
        <v>580</v>
      </c>
      <c r="U18" s="5">
        <f t="shared" ref="U18:U49" si="2">SUM(T18,M18)</f>
        <v>1168</v>
      </c>
      <c r="V18" s="18">
        <v>98</v>
      </c>
      <c r="W18" s="18">
        <f t="shared" ref="W18:W25" si="3">SUM(U18:V18)</f>
        <v>1266</v>
      </c>
    </row>
    <row r="19" spans="1:23" ht="15.5" x14ac:dyDescent="0.35">
      <c r="A19" s="5">
        <v>2</v>
      </c>
      <c r="B19" s="16">
        <v>385</v>
      </c>
      <c r="C19" s="17" t="s">
        <v>90</v>
      </c>
      <c r="D19" s="17" t="s">
        <v>12</v>
      </c>
      <c r="E19" s="16" t="s">
        <v>9</v>
      </c>
      <c r="F19" s="16" t="s">
        <v>208</v>
      </c>
      <c r="G19" s="5">
        <v>100</v>
      </c>
      <c r="H19" s="5">
        <v>100</v>
      </c>
      <c r="I19" s="5">
        <v>97</v>
      </c>
      <c r="J19" s="5">
        <v>94</v>
      </c>
      <c r="K19" s="5">
        <v>97</v>
      </c>
      <c r="L19" s="5">
        <v>93</v>
      </c>
      <c r="M19" s="5">
        <f t="shared" si="0"/>
        <v>581</v>
      </c>
      <c r="N19" s="5">
        <v>99</v>
      </c>
      <c r="O19" s="5">
        <v>98</v>
      </c>
      <c r="P19" s="5">
        <v>92</v>
      </c>
      <c r="Q19" s="5">
        <v>98</v>
      </c>
      <c r="R19" s="5">
        <v>96</v>
      </c>
      <c r="S19" s="5">
        <v>97</v>
      </c>
      <c r="T19" s="5">
        <f t="shared" si="1"/>
        <v>580</v>
      </c>
      <c r="U19" s="5">
        <f t="shared" si="2"/>
        <v>1161</v>
      </c>
      <c r="V19" s="18">
        <v>100.9</v>
      </c>
      <c r="W19" s="18">
        <f t="shared" si="3"/>
        <v>1261.9000000000001</v>
      </c>
    </row>
    <row r="20" spans="1:23" ht="15.5" x14ac:dyDescent="0.35">
      <c r="A20" s="5">
        <v>3</v>
      </c>
      <c r="B20" s="16">
        <v>122</v>
      </c>
      <c r="C20" s="17" t="s">
        <v>14</v>
      </c>
      <c r="D20" s="17" t="s">
        <v>12</v>
      </c>
      <c r="E20" s="16" t="s">
        <v>9</v>
      </c>
      <c r="F20" s="16" t="s">
        <v>236</v>
      </c>
      <c r="G20" s="5">
        <v>99</v>
      </c>
      <c r="H20" s="5">
        <v>99</v>
      </c>
      <c r="I20" s="5">
        <v>93</v>
      </c>
      <c r="J20" s="5">
        <v>100</v>
      </c>
      <c r="K20" s="5">
        <v>97</v>
      </c>
      <c r="L20" s="5">
        <v>98</v>
      </c>
      <c r="M20" s="5">
        <f t="shared" si="0"/>
        <v>586</v>
      </c>
      <c r="N20" s="5">
        <v>98</v>
      </c>
      <c r="O20" s="5">
        <v>98</v>
      </c>
      <c r="P20" s="5">
        <v>93</v>
      </c>
      <c r="Q20" s="5">
        <v>93</v>
      </c>
      <c r="R20" s="5">
        <v>95</v>
      </c>
      <c r="S20" s="5">
        <v>96</v>
      </c>
      <c r="T20" s="5">
        <f t="shared" si="1"/>
        <v>573</v>
      </c>
      <c r="U20" s="5">
        <f t="shared" si="2"/>
        <v>1159</v>
      </c>
      <c r="V20" s="18">
        <v>96.1</v>
      </c>
      <c r="W20" s="18">
        <f t="shared" si="3"/>
        <v>1255.0999999999999</v>
      </c>
    </row>
    <row r="21" spans="1:23" ht="15.5" x14ac:dyDescent="0.35">
      <c r="A21" s="5">
        <v>4</v>
      </c>
      <c r="B21" s="16">
        <v>316</v>
      </c>
      <c r="C21" s="17" t="s">
        <v>82</v>
      </c>
      <c r="D21" s="17" t="s">
        <v>83</v>
      </c>
      <c r="E21" s="16" t="s">
        <v>6</v>
      </c>
      <c r="F21" s="16" t="s">
        <v>215</v>
      </c>
      <c r="G21" s="5">
        <v>99</v>
      </c>
      <c r="H21" s="5">
        <v>100</v>
      </c>
      <c r="I21" s="5">
        <v>94</v>
      </c>
      <c r="J21" s="5">
        <v>92</v>
      </c>
      <c r="K21" s="5">
        <v>96</v>
      </c>
      <c r="L21" s="5">
        <v>92</v>
      </c>
      <c r="M21" s="5">
        <f t="shared" si="0"/>
        <v>573</v>
      </c>
      <c r="N21" s="5">
        <v>98</v>
      </c>
      <c r="O21" s="5">
        <v>98</v>
      </c>
      <c r="P21" s="5">
        <v>94</v>
      </c>
      <c r="Q21" s="5">
        <v>96</v>
      </c>
      <c r="R21" s="5">
        <v>96</v>
      </c>
      <c r="S21" s="5">
        <v>96</v>
      </c>
      <c r="T21" s="5">
        <f t="shared" si="1"/>
        <v>578</v>
      </c>
      <c r="U21" s="5">
        <f t="shared" si="2"/>
        <v>1151</v>
      </c>
      <c r="V21" s="18">
        <v>101.1</v>
      </c>
      <c r="W21" s="18">
        <f t="shared" si="3"/>
        <v>1252.0999999999999</v>
      </c>
    </row>
    <row r="22" spans="1:23" ht="15.5" x14ac:dyDescent="0.35">
      <c r="A22" s="5">
        <v>5</v>
      </c>
      <c r="B22" s="16">
        <v>256</v>
      </c>
      <c r="C22" s="17" t="s">
        <v>66</v>
      </c>
      <c r="D22" s="17" t="s">
        <v>67</v>
      </c>
      <c r="E22" s="16" t="s">
        <v>9</v>
      </c>
      <c r="F22" s="16" t="s">
        <v>212</v>
      </c>
      <c r="G22" s="5">
        <v>99</v>
      </c>
      <c r="H22" s="5">
        <v>98</v>
      </c>
      <c r="I22" s="5">
        <v>93</v>
      </c>
      <c r="J22" s="5">
        <v>94</v>
      </c>
      <c r="K22" s="5">
        <v>97</v>
      </c>
      <c r="L22" s="5">
        <v>93</v>
      </c>
      <c r="M22" s="5">
        <f t="shared" si="0"/>
        <v>574</v>
      </c>
      <c r="N22" s="5">
        <v>97</v>
      </c>
      <c r="O22" s="5">
        <v>98</v>
      </c>
      <c r="P22" s="5">
        <v>97</v>
      </c>
      <c r="Q22" s="5">
        <v>95</v>
      </c>
      <c r="R22" s="5">
        <v>95</v>
      </c>
      <c r="S22" s="5">
        <v>97</v>
      </c>
      <c r="T22" s="5">
        <f t="shared" si="1"/>
        <v>579</v>
      </c>
      <c r="U22" s="5">
        <f t="shared" si="2"/>
        <v>1153</v>
      </c>
      <c r="V22" s="18">
        <v>97.6</v>
      </c>
      <c r="W22" s="18">
        <f t="shared" si="3"/>
        <v>1250.5999999999999</v>
      </c>
    </row>
    <row r="23" spans="1:23" ht="15.5" x14ac:dyDescent="0.35">
      <c r="A23" s="5">
        <v>6</v>
      </c>
      <c r="B23" s="16">
        <v>212</v>
      </c>
      <c r="C23" s="17" t="s">
        <v>49</v>
      </c>
      <c r="D23" s="17" t="s">
        <v>50</v>
      </c>
      <c r="E23" s="16" t="s">
        <v>9</v>
      </c>
      <c r="F23" s="16" t="s">
        <v>212</v>
      </c>
      <c r="G23" s="5">
        <v>100</v>
      </c>
      <c r="H23" s="5">
        <v>99</v>
      </c>
      <c r="I23" s="5">
        <v>94</v>
      </c>
      <c r="J23" s="5">
        <v>96</v>
      </c>
      <c r="K23" s="5">
        <v>94</v>
      </c>
      <c r="L23" s="5">
        <v>97</v>
      </c>
      <c r="M23" s="5">
        <f t="shared" si="0"/>
        <v>580</v>
      </c>
      <c r="N23" s="5">
        <v>98</v>
      </c>
      <c r="O23" s="5">
        <v>99</v>
      </c>
      <c r="P23" s="5">
        <v>95</v>
      </c>
      <c r="Q23" s="5">
        <v>95</v>
      </c>
      <c r="R23" s="5">
        <v>94</v>
      </c>
      <c r="S23" s="5">
        <v>93</v>
      </c>
      <c r="T23" s="5">
        <f t="shared" si="1"/>
        <v>574</v>
      </c>
      <c r="U23" s="5">
        <f t="shared" si="2"/>
        <v>1154</v>
      </c>
      <c r="V23" s="18">
        <v>96.2</v>
      </c>
      <c r="W23" s="18">
        <f t="shared" si="3"/>
        <v>1250.2</v>
      </c>
    </row>
    <row r="24" spans="1:23" ht="15.5" x14ac:dyDescent="0.35">
      <c r="A24" s="5">
        <v>7</v>
      </c>
      <c r="B24" s="16">
        <v>417</v>
      </c>
      <c r="C24" s="17" t="s">
        <v>94</v>
      </c>
      <c r="D24" s="17" t="s">
        <v>34</v>
      </c>
      <c r="E24" s="16" t="s">
        <v>13</v>
      </c>
      <c r="F24" s="16" t="s">
        <v>224</v>
      </c>
      <c r="G24" s="5">
        <v>99</v>
      </c>
      <c r="H24" s="5">
        <v>95</v>
      </c>
      <c r="I24" s="5">
        <v>99</v>
      </c>
      <c r="J24" s="5">
        <v>92</v>
      </c>
      <c r="K24" s="5">
        <v>98</v>
      </c>
      <c r="L24" s="5">
        <v>95</v>
      </c>
      <c r="M24" s="5">
        <f t="shared" si="0"/>
        <v>578</v>
      </c>
      <c r="N24" s="5">
        <v>98</v>
      </c>
      <c r="O24" s="5">
        <v>99</v>
      </c>
      <c r="P24" s="5">
        <v>96</v>
      </c>
      <c r="Q24" s="5">
        <v>95</v>
      </c>
      <c r="R24" s="5">
        <v>92</v>
      </c>
      <c r="S24" s="5">
        <v>93</v>
      </c>
      <c r="T24" s="5">
        <f t="shared" si="1"/>
        <v>573</v>
      </c>
      <c r="U24" s="5">
        <f t="shared" si="2"/>
        <v>1151</v>
      </c>
      <c r="V24" s="18">
        <v>97.8</v>
      </c>
      <c r="W24" s="18">
        <f t="shared" si="3"/>
        <v>1248.8</v>
      </c>
    </row>
    <row r="25" spans="1:23" ht="15.5" x14ac:dyDescent="0.35">
      <c r="A25" s="5">
        <v>8</v>
      </c>
      <c r="B25" s="16">
        <v>207</v>
      </c>
      <c r="C25" s="17" t="s">
        <v>45</v>
      </c>
      <c r="D25" s="17" t="s">
        <v>46</v>
      </c>
      <c r="E25" s="16" t="s">
        <v>9</v>
      </c>
      <c r="F25" s="16" t="s">
        <v>230</v>
      </c>
      <c r="G25" s="5">
        <v>99</v>
      </c>
      <c r="H25" s="5">
        <v>98</v>
      </c>
      <c r="I25" s="5">
        <v>93</v>
      </c>
      <c r="J25" s="5">
        <v>94</v>
      </c>
      <c r="K25" s="5">
        <v>93</v>
      </c>
      <c r="L25" s="5">
        <v>96</v>
      </c>
      <c r="M25" s="5">
        <f t="shared" si="0"/>
        <v>573</v>
      </c>
      <c r="N25" s="5">
        <v>97</v>
      </c>
      <c r="O25" s="5">
        <v>99</v>
      </c>
      <c r="P25" s="5">
        <v>93</v>
      </c>
      <c r="Q25" s="5">
        <v>94</v>
      </c>
      <c r="R25" s="5">
        <v>96</v>
      </c>
      <c r="S25" s="5">
        <v>95</v>
      </c>
      <c r="T25" s="5">
        <f t="shared" si="1"/>
        <v>574</v>
      </c>
      <c r="U25" s="5">
        <f t="shared" si="2"/>
        <v>1147</v>
      </c>
      <c r="V25" s="18">
        <v>94.9</v>
      </c>
      <c r="W25" s="18">
        <f t="shared" si="3"/>
        <v>1241.9000000000001</v>
      </c>
    </row>
    <row r="26" spans="1:23" ht="15.5" x14ac:dyDescent="0.35">
      <c r="A26" s="5">
        <v>9</v>
      </c>
      <c r="B26" s="16">
        <v>361</v>
      </c>
      <c r="C26" s="17" t="s">
        <v>87</v>
      </c>
      <c r="D26" s="17" t="s">
        <v>67</v>
      </c>
      <c r="E26" s="16" t="s">
        <v>9</v>
      </c>
      <c r="F26" s="16" t="s">
        <v>210</v>
      </c>
      <c r="G26" s="5">
        <v>98</v>
      </c>
      <c r="H26" s="5">
        <v>99</v>
      </c>
      <c r="I26" s="5">
        <v>92</v>
      </c>
      <c r="J26" s="5">
        <v>92</v>
      </c>
      <c r="K26" s="5">
        <v>97</v>
      </c>
      <c r="L26" s="5">
        <v>96</v>
      </c>
      <c r="M26" s="5">
        <f t="shared" si="0"/>
        <v>574</v>
      </c>
      <c r="N26" s="5">
        <v>100</v>
      </c>
      <c r="O26" s="5">
        <v>99</v>
      </c>
      <c r="P26" s="5">
        <v>90</v>
      </c>
      <c r="Q26" s="5">
        <v>91</v>
      </c>
      <c r="R26" s="5">
        <v>98</v>
      </c>
      <c r="S26" s="5">
        <v>92</v>
      </c>
      <c r="T26" s="5">
        <f t="shared" si="1"/>
        <v>570</v>
      </c>
      <c r="U26" s="5">
        <f t="shared" si="2"/>
        <v>1144</v>
      </c>
      <c r="V26" s="22"/>
      <c r="W26" s="22"/>
    </row>
    <row r="27" spans="1:23" ht="15.5" x14ac:dyDescent="0.35">
      <c r="A27" s="5">
        <v>10</v>
      </c>
      <c r="B27" s="16">
        <v>145</v>
      </c>
      <c r="C27" s="17" t="s">
        <v>268</v>
      </c>
      <c r="D27" s="17" t="s">
        <v>8</v>
      </c>
      <c r="E27" s="16" t="s">
        <v>9</v>
      </c>
      <c r="F27" s="16" t="s">
        <v>218</v>
      </c>
      <c r="G27" s="5">
        <v>99</v>
      </c>
      <c r="H27" s="5">
        <v>97</v>
      </c>
      <c r="I27" s="5">
        <v>93</v>
      </c>
      <c r="J27" s="5">
        <v>96</v>
      </c>
      <c r="K27" s="5">
        <v>96</v>
      </c>
      <c r="L27" s="5">
        <v>96</v>
      </c>
      <c r="M27" s="5">
        <f t="shared" si="0"/>
        <v>577</v>
      </c>
      <c r="N27" s="5">
        <v>97</v>
      </c>
      <c r="O27" s="5">
        <v>98</v>
      </c>
      <c r="P27" s="5">
        <v>93</v>
      </c>
      <c r="Q27" s="5">
        <v>93</v>
      </c>
      <c r="R27" s="5">
        <v>92</v>
      </c>
      <c r="S27" s="5">
        <v>94</v>
      </c>
      <c r="T27" s="5">
        <f t="shared" si="1"/>
        <v>567</v>
      </c>
      <c r="U27" s="5">
        <f t="shared" si="2"/>
        <v>1144</v>
      </c>
      <c r="V27" s="22"/>
      <c r="W27" s="22"/>
    </row>
    <row r="28" spans="1:23" ht="15.5" x14ac:dyDescent="0.35">
      <c r="A28" s="5">
        <v>11</v>
      </c>
      <c r="B28" s="16">
        <v>428</v>
      </c>
      <c r="C28" s="17" t="s">
        <v>97</v>
      </c>
      <c r="D28" s="17" t="s">
        <v>18</v>
      </c>
      <c r="E28" s="16" t="s">
        <v>9</v>
      </c>
      <c r="F28" s="16" t="s">
        <v>228</v>
      </c>
      <c r="G28" s="5">
        <v>99</v>
      </c>
      <c r="H28" s="5">
        <v>96</v>
      </c>
      <c r="I28" s="5">
        <v>95</v>
      </c>
      <c r="J28" s="5">
        <v>92</v>
      </c>
      <c r="K28" s="5">
        <v>96</v>
      </c>
      <c r="L28" s="5">
        <v>95</v>
      </c>
      <c r="M28" s="5">
        <f t="shared" si="0"/>
        <v>573</v>
      </c>
      <c r="N28" s="5">
        <v>96</v>
      </c>
      <c r="O28" s="5">
        <v>95</v>
      </c>
      <c r="P28" s="5">
        <v>96</v>
      </c>
      <c r="Q28" s="5">
        <v>89</v>
      </c>
      <c r="R28" s="5">
        <v>97</v>
      </c>
      <c r="S28" s="5">
        <v>96</v>
      </c>
      <c r="T28" s="5">
        <f t="shared" si="1"/>
        <v>569</v>
      </c>
      <c r="U28" s="5">
        <f t="shared" si="2"/>
        <v>1142</v>
      </c>
      <c r="V28" s="22"/>
      <c r="W28" s="22"/>
    </row>
    <row r="29" spans="1:23" ht="15.5" x14ac:dyDescent="0.35">
      <c r="A29" s="5">
        <v>12</v>
      </c>
      <c r="B29" s="16">
        <v>406</v>
      </c>
      <c r="C29" s="17" t="s">
        <v>91</v>
      </c>
      <c r="D29" s="17" t="s">
        <v>92</v>
      </c>
      <c r="E29" s="16" t="s">
        <v>9</v>
      </c>
      <c r="F29" s="16" t="s">
        <v>217</v>
      </c>
      <c r="G29" s="5">
        <v>97</v>
      </c>
      <c r="H29" s="5">
        <v>98</v>
      </c>
      <c r="I29" s="5">
        <v>91</v>
      </c>
      <c r="J29" s="5">
        <v>93</v>
      </c>
      <c r="K29" s="5">
        <v>97</v>
      </c>
      <c r="L29" s="5">
        <v>93</v>
      </c>
      <c r="M29" s="5">
        <f t="shared" si="0"/>
        <v>569</v>
      </c>
      <c r="N29" s="5">
        <v>97</v>
      </c>
      <c r="O29" s="5">
        <v>97</v>
      </c>
      <c r="P29" s="5">
        <v>93</v>
      </c>
      <c r="Q29" s="5">
        <v>92</v>
      </c>
      <c r="R29" s="5">
        <v>96</v>
      </c>
      <c r="S29" s="5">
        <v>97</v>
      </c>
      <c r="T29" s="5">
        <f t="shared" si="1"/>
        <v>572</v>
      </c>
      <c r="U29" s="5">
        <f t="shared" si="2"/>
        <v>1141</v>
      </c>
    </row>
    <row r="30" spans="1:23" ht="15.5" x14ac:dyDescent="0.35">
      <c r="A30" s="5">
        <v>13</v>
      </c>
      <c r="B30" s="16">
        <v>231</v>
      </c>
      <c r="C30" s="17" t="s">
        <v>55</v>
      </c>
      <c r="D30" s="17" t="s">
        <v>56</v>
      </c>
      <c r="E30" s="16" t="s">
        <v>9</v>
      </c>
      <c r="F30" s="16" t="s">
        <v>242</v>
      </c>
      <c r="G30" s="5">
        <v>98</v>
      </c>
      <c r="H30" s="5">
        <v>99</v>
      </c>
      <c r="I30" s="5">
        <v>90</v>
      </c>
      <c r="J30" s="5">
        <v>95</v>
      </c>
      <c r="K30" s="5">
        <v>95</v>
      </c>
      <c r="L30" s="5">
        <v>94</v>
      </c>
      <c r="M30" s="5">
        <f t="shared" si="0"/>
        <v>571</v>
      </c>
      <c r="N30" s="5">
        <v>98</v>
      </c>
      <c r="O30" s="5">
        <v>95</v>
      </c>
      <c r="P30" s="5">
        <v>92</v>
      </c>
      <c r="Q30" s="5">
        <v>94</v>
      </c>
      <c r="R30" s="5">
        <v>95</v>
      </c>
      <c r="S30" s="5">
        <v>96</v>
      </c>
      <c r="T30" s="5">
        <f t="shared" si="1"/>
        <v>570</v>
      </c>
      <c r="U30" s="5">
        <f t="shared" si="2"/>
        <v>1141</v>
      </c>
    </row>
    <row r="31" spans="1:23" ht="15.5" x14ac:dyDescent="0.35">
      <c r="A31" s="5">
        <v>14</v>
      </c>
      <c r="B31" s="16">
        <v>334</v>
      </c>
      <c r="C31" s="17" t="s">
        <v>84</v>
      </c>
      <c r="D31" s="17" t="s">
        <v>85</v>
      </c>
      <c r="E31" s="16" t="s">
        <v>9</v>
      </c>
      <c r="F31" s="16" t="s">
        <v>214</v>
      </c>
      <c r="G31" s="5">
        <v>99</v>
      </c>
      <c r="H31" s="5">
        <v>97</v>
      </c>
      <c r="I31" s="5">
        <v>95</v>
      </c>
      <c r="J31" s="5">
        <v>91</v>
      </c>
      <c r="K31" s="5">
        <v>96</v>
      </c>
      <c r="L31" s="5">
        <v>96</v>
      </c>
      <c r="M31" s="5">
        <f t="shared" si="0"/>
        <v>574</v>
      </c>
      <c r="N31" s="5">
        <v>97</v>
      </c>
      <c r="O31" s="5">
        <v>97</v>
      </c>
      <c r="P31" s="5">
        <v>94</v>
      </c>
      <c r="Q31" s="5">
        <v>95</v>
      </c>
      <c r="R31" s="5">
        <v>90</v>
      </c>
      <c r="S31" s="5">
        <v>94</v>
      </c>
      <c r="T31" s="5">
        <f t="shared" si="1"/>
        <v>567</v>
      </c>
      <c r="U31" s="5">
        <f t="shared" si="2"/>
        <v>1141</v>
      </c>
    </row>
    <row r="32" spans="1:23" ht="15.5" x14ac:dyDescent="0.35">
      <c r="A32" s="5">
        <v>15</v>
      </c>
      <c r="B32" s="16">
        <v>311</v>
      </c>
      <c r="C32" s="17" t="s">
        <v>79</v>
      </c>
      <c r="D32" s="17" t="s">
        <v>81</v>
      </c>
      <c r="E32" s="16" t="s">
        <v>6</v>
      </c>
      <c r="F32" s="16" t="s">
        <v>238</v>
      </c>
      <c r="G32" s="5">
        <v>99</v>
      </c>
      <c r="H32" s="5">
        <v>95</v>
      </c>
      <c r="I32" s="5">
        <v>95</v>
      </c>
      <c r="J32" s="5">
        <v>96</v>
      </c>
      <c r="K32" s="5">
        <v>89</v>
      </c>
      <c r="L32" s="5">
        <v>95</v>
      </c>
      <c r="M32" s="5">
        <f t="shared" si="0"/>
        <v>569</v>
      </c>
      <c r="N32" s="5">
        <v>95</v>
      </c>
      <c r="O32" s="5">
        <v>99</v>
      </c>
      <c r="P32" s="5">
        <v>92</v>
      </c>
      <c r="Q32" s="5">
        <v>95</v>
      </c>
      <c r="R32" s="5">
        <v>94</v>
      </c>
      <c r="S32" s="5">
        <v>96</v>
      </c>
      <c r="T32" s="5">
        <f t="shared" si="1"/>
        <v>571</v>
      </c>
      <c r="U32" s="5">
        <f t="shared" si="2"/>
        <v>1140</v>
      </c>
    </row>
    <row r="33" spans="1:21" ht="15.5" x14ac:dyDescent="0.35">
      <c r="A33" s="5">
        <v>16</v>
      </c>
      <c r="B33" s="16">
        <v>232</v>
      </c>
      <c r="C33" s="17" t="s">
        <v>57</v>
      </c>
      <c r="D33" s="17" t="s">
        <v>58</v>
      </c>
      <c r="E33" s="16" t="s">
        <v>9</v>
      </c>
      <c r="F33" s="16" t="s">
        <v>206</v>
      </c>
      <c r="G33" s="5">
        <v>96</v>
      </c>
      <c r="H33" s="5">
        <v>95</v>
      </c>
      <c r="I33" s="5">
        <v>96</v>
      </c>
      <c r="J33" s="5">
        <v>90</v>
      </c>
      <c r="K33" s="5">
        <v>96</v>
      </c>
      <c r="L33" s="5">
        <v>95</v>
      </c>
      <c r="M33" s="5">
        <f t="shared" si="0"/>
        <v>568</v>
      </c>
      <c r="N33" s="5">
        <v>96</v>
      </c>
      <c r="O33" s="5">
        <v>97</v>
      </c>
      <c r="P33" s="5">
        <v>90</v>
      </c>
      <c r="Q33" s="5">
        <v>93</v>
      </c>
      <c r="R33" s="5">
        <v>96</v>
      </c>
      <c r="S33" s="5">
        <v>96</v>
      </c>
      <c r="T33" s="5">
        <f t="shared" si="1"/>
        <v>568</v>
      </c>
      <c r="U33" s="5">
        <f t="shared" si="2"/>
        <v>1136</v>
      </c>
    </row>
    <row r="34" spans="1:21" ht="15.5" x14ac:dyDescent="0.35">
      <c r="A34" s="5">
        <v>17</v>
      </c>
      <c r="B34" s="16">
        <v>172</v>
      </c>
      <c r="C34" s="17" t="s">
        <v>23</v>
      </c>
      <c r="D34" s="17" t="s">
        <v>24</v>
      </c>
      <c r="E34" s="16" t="s">
        <v>9</v>
      </c>
      <c r="F34" s="16" t="s">
        <v>234</v>
      </c>
      <c r="G34" s="5">
        <v>98</v>
      </c>
      <c r="H34" s="5">
        <v>99</v>
      </c>
      <c r="I34" s="5">
        <v>96</v>
      </c>
      <c r="J34" s="5">
        <v>95</v>
      </c>
      <c r="K34" s="5">
        <v>97</v>
      </c>
      <c r="L34" s="5">
        <v>90</v>
      </c>
      <c r="M34" s="5">
        <f t="shared" si="0"/>
        <v>575</v>
      </c>
      <c r="N34" s="5">
        <v>93</v>
      </c>
      <c r="O34" s="5">
        <v>98</v>
      </c>
      <c r="P34" s="5">
        <v>89</v>
      </c>
      <c r="Q34" s="5">
        <v>94</v>
      </c>
      <c r="R34" s="5">
        <v>95</v>
      </c>
      <c r="S34" s="5">
        <v>92</v>
      </c>
      <c r="T34" s="5">
        <f t="shared" si="1"/>
        <v>561</v>
      </c>
      <c r="U34" s="5">
        <f t="shared" si="2"/>
        <v>1136</v>
      </c>
    </row>
    <row r="35" spans="1:21" ht="15.5" x14ac:dyDescent="0.35">
      <c r="A35" s="5">
        <v>18</v>
      </c>
      <c r="B35" s="16">
        <v>313</v>
      </c>
      <c r="C35" s="17" t="s">
        <v>79</v>
      </c>
      <c r="D35" s="17" t="s">
        <v>50</v>
      </c>
      <c r="E35" s="16" t="s">
        <v>9</v>
      </c>
      <c r="F35" s="16" t="s">
        <v>239</v>
      </c>
      <c r="G35" s="5">
        <v>96</v>
      </c>
      <c r="H35" s="5">
        <v>99</v>
      </c>
      <c r="I35" s="5">
        <v>94</v>
      </c>
      <c r="J35" s="5">
        <v>88</v>
      </c>
      <c r="K35" s="5">
        <v>95</v>
      </c>
      <c r="L35" s="5">
        <v>94</v>
      </c>
      <c r="M35" s="5">
        <f t="shared" si="0"/>
        <v>566</v>
      </c>
      <c r="N35" s="5">
        <v>96</v>
      </c>
      <c r="O35" s="5">
        <v>99</v>
      </c>
      <c r="P35" s="5">
        <v>92</v>
      </c>
      <c r="Q35" s="5">
        <v>92</v>
      </c>
      <c r="R35" s="5">
        <v>94</v>
      </c>
      <c r="S35" s="5">
        <v>93</v>
      </c>
      <c r="T35" s="5">
        <f t="shared" si="1"/>
        <v>566</v>
      </c>
      <c r="U35" s="5">
        <f t="shared" si="2"/>
        <v>1132</v>
      </c>
    </row>
    <row r="36" spans="1:21" ht="15.5" x14ac:dyDescent="0.35">
      <c r="A36" s="5">
        <v>19</v>
      </c>
      <c r="B36" s="16">
        <v>411</v>
      </c>
      <c r="C36" s="17" t="s">
        <v>93</v>
      </c>
      <c r="D36" s="17" t="s">
        <v>12</v>
      </c>
      <c r="E36" s="16" t="s">
        <v>9</v>
      </c>
      <c r="F36" s="16" t="s">
        <v>217</v>
      </c>
      <c r="G36" s="5">
        <v>97</v>
      </c>
      <c r="H36" s="5">
        <v>99</v>
      </c>
      <c r="I36" s="5">
        <v>88</v>
      </c>
      <c r="J36" s="5">
        <v>90</v>
      </c>
      <c r="K36" s="5">
        <v>94</v>
      </c>
      <c r="L36" s="5">
        <v>96</v>
      </c>
      <c r="M36" s="5">
        <f t="shared" si="0"/>
        <v>564</v>
      </c>
      <c r="N36" s="5">
        <v>97</v>
      </c>
      <c r="O36" s="5">
        <v>100</v>
      </c>
      <c r="P36" s="5">
        <v>92</v>
      </c>
      <c r="Q36" s="5">
        <v>88</v>
      </c>
      <c r="R36" s="5">
        <v>94</v>
      </c>
      <c r="S36" s="5">
        <v>95</v>
      </c>
      <c r="T36" s="5">
        <f t="shared" si="1"/>
        <v>566</v>
      </c>
      <c r="U36" s="5">
        <f t="shared" si="2"/>
        <v>1130</v>
      </c>
    </row>
    <row r="37" spans="1:21" ht="15.5" x14ac:dyDescent="0.35">
      <c r="A37" s="5">
        <v>20</v>
      </c>
      <c r="B37" s="16">
        <v>267</v>
      </c>
      <c r="C37" s="17" t="s">
        <v>71</v>
      </c>
      <c r="D37" s="17" t="s">
        <v>72</v>
      </c>
      <c r="E37" s="16" t="s">
        <v>9</v>
      </c>
      <c r="F37" s="16" t="s">
        <v>216</v>
      </c>
      <c r="G37" s="5">
        <v>99</v>
      </c>
      <c r="H37" s="5">
        <v>98</v>
      </c>
      <c r="I37" s="5">
        <v>94</v>
      </c>
      <c r="J37" s="5">
        <v>94</v>
      </c>
      <c r="K37" s="5">
        <v>92</v>
      </c>
      <c r="L37" s="5">
        <v>97</v>
      </c>
      <c r="M37" s="5">
        <f t="shared" si="0"/>
        <v>574</v>
      </c>
      <c r="N37" s="5">
        <v>99</v>
      </c>
      <c r="O37" s="5">
        <v>99</v>
      </c>
      <c r="P37" s="5">
        <v>90</v>
      </c>
      <c r="Q37" s="5">
        <v>85</v>
      </c>
      <c r="R37" s="5">
        <v>91</v>
      </c>
      <c r="S37" s="5">
        <v>92</v>
      </c>
      <c r="T37" s="5">
        <f t="shared" si="1"/>
        <v>556</v>
      </c>
      <c r="U37" s="5">
        <f t="shared" si="2"/>
        <v>1130</v>
      </c>
    </row>
    <row r="38" spans="1:21" ht="15.5" x14ac:dyDescent="0.35">
      <c r="A38" s="5">
        <v>21</v>
      </c>
      <c r="B38" s="16">
        <v>191</v>
      </c>
      <c r="C38" s="17" t="s">
        <v>31</v>
      </c>
      <c r="D38" s="17" t="s">
        <v>32</v>
      </c>
      <c r="E38" s="16" t="s">
        <v>9</v>
      </c>
      <c r="F38" s="16" t="s">
        <v>215</v>
      </c>
      <c r="G38" s="5">
        <v>98</v>
      </c>
      <c r="H38" s="5">
        <v>94</v>
      </c>
      <c r="I38" s="5">
        <v>93</v>
      </c>
      <c r="J38" s="5">
        <v>92</v>
      </c>
      <c r="K38" s="5">
        <v>91</v>
      </c>
      <c r="L38" s="5">
        <v>93</v>
      </c>
      <c r="M38" s="5">
        <f t="shared" si="0"/>
        <v>561</v>
      </c>
      <c r="N38" s="5">
        <v>96</v>
      </c>
      <c r="O38" s="5">
        <v>97</v>
      </c>
      <c r="P38" s="5">
        <v>94</v>
      </c>
      <c r="Q38" s="5">
        <v>97</v>
      </c>
      <c r="R38" s="5">
        <v>95</v>
      </c>
      <c r="S38" s="5">
        <v>89</v>
      </c>
      <c r="T38" s="5">
        <f t="shared" si="1"/>
        <v>568</v>
      </c>
      <c r="U38" s="5">
        <f t="shared" si="2"/>
        <v>1129</v>
      </c>
    </row>
    <row r="39" spans="1:21" ht="15.5" x14ac:dyDescent="0.35">
      <c r="A39" s="5">
        <v>22</v>
      </c>
      <c r="B39" s="16">
        <v>162</v>
      </c>
      <c r="C39" s="17" t="s">
        <v>21</v>
      </c>
      <c r="D39" s="17" t="s">
        <v>22</v>
      </c>
      <c r="E39" s="16" t="s">
        <v>9</v>
      </c>
      <c r="F39" s="16" t="s">
        <v>217</v>
      </c>
      <c r="G39" s="5">
        <v>95</v>
      </c>
      <c r="H39" s="5">
        <v>98</v>
      </c>
      <c r="I39" s="5">
        <v>92</v>
      </c>
      <c r="J39" s="5">
        <v>89</v>
      </c>
      <c r="K39" s="5">
        <v>95</v>
      </c>
      <c r="L39" s="5">
        <v>96</v>
      </c>
      <c r="M39" s="5">
        <f t="shared" si="0"/>
        <v>565</v>
      </c>
      <c r="N39" s="5">
        <v>99</v>
      </c>
      <c r="O39" s="5">
        <v>96</v>
      </c>
      <c r="P39" s="5">
        <v>93</v>
      </c>
      <c r="Q39" s="5">
        <v>87</v>
      </c>
      <c r="R39" s="5">
        <v>95</v>
      </c>
      <c r="S39" s="5">
        <v>94</v>
      </c>
      <c r="T39" s="5">
        <f t="shared" si="1"/>
        <v>564</v>
      </c>
      <c r="U39" s="5">
        <f t="shared" si="2"/>
        <v>1129</v>
      </c>
    </row>
    <row r="40" spans="1:21" ht="15.5" x14ac:dyDescent="0.35">
      <c r="A40" s="5">
        <v>23</v>
      </c>
      <c r="B40" s="16">
        <v>127</v>
      </c>
      <c r="C40" s="17" t="s">
        <v>264</v>
      </c>
      <c r="D40" s="17" t="s">
        <v>265</v>
      </c>
      <c r="E40" s="16" t="s">
        <v>6</v>
      </c>
      <c r="F40" s="16" t="s">
        <v>212</v>
      </c>
      <c r="G40" s="5">
        <v>97</v>
      </c>
      <c r="H40" s="5">
        <v>100</v>
      </c>
      <c r="I40" s="5">
        <v>94</v>
      </c>
      <c r="J40" s="5">
        <v>87</v>
      </c>
      <c r="K40" s="5">
        <v>92</v>
      </c>
      <c r="L40" s="5">
        <v>90</v>
      </c>
      <c r="M40" s="5">
        <f t="shared" si="0"/>
        <v>560</v>
      </c>
      <c r="N40" s="5">
        <v>100</v>
      </c>
      <c r="O40" s="5">
        <v>96</v>
      </c>
      <c r="P40" s="5">
        <v>93</v>
      </c>
      <c r="Q40" s="5">
        <v>87</v>
      </c>
      <c r="R40" s="5">
        <v>96</v>
      </c>
      <c r="S40" s="5">
        <v>96</v>
      </c>
      <c r="T40" s="5">
        <f t="shared" si="1"/>
        <v>568</v>
      </c>
      <c r="U40" s="5">
        <f t="shared" si="2"/>
        <v>1128</v>
      </c>
    </row>
    <row r="41" spans="1:21" ht="15.5" x14ac:dyDescent="0.35">
      <c r="A41" s="5">
        <v>24</v>
      </c>
      <c r="B41" s="16">
        <v>209</v>
      </c>
      <c r="C41" s="17" t="s">
        <v>47</v>
      </c>
      <c r="D41" s="17" t="s">
        <v>48</v>
      </c>
      <c r="E41" s="16" t="s">
        <v>6</v>
      </c>
      <c r="F41" s="16" t="s">
        <v>227</v>
      </c>
      <c r="G41" s="5">
        <v>96</v>
      </c>
      <c r="H41" s="5">
        <v>96</v>
      </c>
      <c r="I41" s="5">
        <v>88</v>
      </c>
      <c r="J41" s="5">
        <v>92</v>
      </c>
      <c r="K41" s="5">
        <v>94</v>
      </c>
      <c r="L41" s="5">
        <v>88</v>
      </c>
      <c r="M41" s="5">
        <f t="shared" si="0"/>
        <v>554</v>
      </c>
      <c r="N41" s="5">
        <v>99</v>
      </c>
      <c r="O41" s="5">
        <v>98</v>
      </c>
      <c r="P41" s="5">
        <v>94</v>
      </c>
      <c r="Q41" s="5">
        <v>95</v>
      </c>
      <c r="R41" s="5">
        <v>91</v>
      </c>
      <c r="S41" s="5">
        <v>96</v>
      </c>
      <c r="T41" s="5">
        <f t="shared" si="1"/>
        <v>573</v>
      </c>
      <c r="U41" s="5">
        <f t="shared" si="2"/>
        <v>1127</v>
      </c>
    </row>
    <row r="42" spans="1:21" ht="15.5" x14ac:dyDescent="0.35">
      <c r="A42" s="5">
        <v>25</v>
      </c>
      <c r="B42" s="16">
        <v>189</v>
      </c>
      <c r="C42" s="17" t="s">
        <v>29</v>
      </c>
      <c r="D42" s="17" t="s">
        <v>30</v>
      </c>
      <c r="E42" s="16" t="s">
        <v>9</v>
      </c>
      <c r="F42" s="16" t="s">
        <v>224</v>
      </c>
      <c r="G42" s="5">
        <v>97</v>
      </c>
      <c r="H42" s="5">
        <v>97</v>
      </c>
      <c r="I42" s="5">
        <v>88</v>
      </c>
      <c r="J42" s="5">
        <v>90</v>
      </c>
      <c r="K42" s="5">
        <v>94</v>
      </c>
      <c r="L42" s="5">
        <v>96</v>
      </c>
      <c r="M42" s="5">
        <f t="shared" si="0"/>
        <v>562</v>
      </c>
      <c r="N42" s="5">
        <v>96</v>
      </c>
      <c r="O42" s="5">
        <v>99</v>
      </c>
      <c r="P42" s="5">
        <v>86</v>
      </c>
      <c r="Q42" s="5">
        <v>90</v>
      </c>
      <c r="R42" s="5">
        <v>98</v>
      </c>
      <c r="S42" s="5">
        <v>95</v>
      </c>
      <c r="T42" s="5">
        <f t="shared" si="1"/>
        <v>564</v>
      </c>
      <c r="U42" s="5">
        <f t="shared" si="2"/>
        <v>1126</v>
      </c>
    </row>
    <row r="43" spans="1:21" ht="15.5" x14ac:dyDescent="0.35">
      <c r="A43" s="5">
        <v>26</v>
      </c>
      <c r="B43" s="16">
        <v>138</v>
      </c>
      <c r="C43" s="17" t="s">
        <v>267</v>
      </c>
      <c r="D43" s="17" t="s">
        <v>50</v>
      </c>
      <c r="E43" s="16" t="s">
        <v>6</v>
      </c>
      <c r="F43" s="16" t="s">
        <v>208</v>
      </c>
      <c r="G43" s="5">
        <v>99</v>
      </c>
      <c r="H43" s="5">
        <v>100</v>
      </c>
      <c r="I43" s="5">
        <v>88</v>
      </c>
      <c r="J43" s="5">
        <v>93</v>
      </c>
      <c r="K43" s="5">
        <v>96</v>
      </c>
      <c r="L43" s="5">
        <v>95</v>
      </c>
      <c r="M43" s="5">
        <f t="shared" si="0"/>
        <v>571</v>
      </c>
      <c r="N43" s="5">
        <v>98</v>
      </c>
      <c r="O43" s="5">
        <v>92</v>
      </c>
      <c r="P43" s="5">
        <v>85</v>
      </c>
      <c r="Q43" s="5">
        <v>89</v>
      </c>
      <c r="R43" s="5">
        <v>94</v>
      </c>
      <c r="S43" s="5">
        <v>97</v>
      </c>
      <c r="T43" s="5">
        <f t="shared" si="1"/>
        <v>555</v>
      </c>
      <c r="U43" s="5">
        <f t="shared" si="2"/>
        <v>1126</v>
      </c>
    </row>
    <row r="44" spans="1:21" ht="15.5" x14ac:dyDescent="0.35">
      <c r="A44" s="5">
        <v>27</v>
      </c>
      <c r="B44" s="16">
        <v>312</v>
      </c>
      <c r="C44" s="17" t="s">
        <v>79</v>
      </c>
      <c r="D44" s="17" t="s">
        <v>72</v>
      </c>
      <c r="E44" s="16" t="s">
        <v>6</v>
      </c>
      <c r="F44" s="16" t="s">
        <v>239</v>
      </c>
      <c r="G44" s="5">
        <v>98</v>
      </c>
      <c r="H44" s="5">
        <v>98</v>
      </c>
      <c r="I44" s="5">
        <v>89</v>
      </c>
      <c r="J44" s="5">
        <v>88</v>
      </c>
      <c r="K44" s="5">
        <v>97</v>
      </c>
      <c r="L44" s="5">
        <v>95</v>
      </c>
      <c r="M44" s="5">
        <f t="shared" si="0"/>
        <v>565</v>
      </c>
      <c r="N44" s="5">
        <v>98</v>
      </c>
      <c r="O44" s="5">
        <v>95</v>
      </c>
      <c r="P44" s="5">
        <v>88</v>
      </c>
      <c r="Q44" s="5">
        <v>94</v>
      </c>
      <c r="R44" s="5">
        <v>92</v>
      </c>
      <c r="S44" s="5">
        <v>91</v>
      </c>
      <c r="T44" s="5">
        <f t="shared" si="1"/>
        <v>558</v>
      </c>
      <c r="U44" s="5">
        <f t="shared" si="2"/>
        <v>1123</v>
      </c>
    </row>
    <row r="45" spans="1:21" ht="15.5" x14ac:dyDescent="0.35">
      <c r="A45" s="5">
        <v>28</v>
      </c>
      <c r="B45" s="16">
        <v>198</v>
      </c>
      <c r="C45" s="17" t="s">
        <v>37</v>
      </c>
      <c r="D45" s="17" t="s">
        <v>38</v>
      </c>
      <c r="E45" s="16" t="s">
        <v>9</v>
      </c>
      <c r="F45" s="16" t="s">
        <v>225</v>
      </c>
      <c r="G45" s="5">
        <v>93</v>
      </c>
      <c r="H45" s="5">
        <v>94</v>
      </c>
      <c r="I45" s="5">
        <v>90</v>
      </c>
      <c r="J45" s="5">
        <v>91</v>
      </c>
      <c r="K45" s="5">
        <v>91</v>
      </c>
      <c r="L45" s="5">
        <v>92</v>
      </c>
      <c r="M45" s="5">
        <f t="shared" si="0"/>
        <v>551</v>
      </c>
      <c r="N45" s="5">
        <v>100</v>
      </c>
      <c r="O45" s="5">
        <v>96</v>
      </c>
      <c r="P45" s="5">
        <v>93</v>
      </c>
      <c r="Q45" s="5">
        <v>89</v>
      </c>
      <c r="R45" s="5">
        <v>94</v>
      </c>
      <c r="S45" s="5">
        <v>97</v>
      </c>
      <c r="T45" s="5">
        <f t="shared" si="1"/>
        <v>569</v>
      </c>
      <c r="U45" s="5">
        <f t="shared" si="2"/>
        <v>1120</v>
      </c>
    </row>
    <row r="46" spans="1:21" ht="15.5" x14ac:dyDescent="0.35">
      <c r="A46" s="5">
        <v>29</v>
      </c>
      <c r="B46" s="16">
        <v>300</v>
      </c>
      <c r="C46" s="17" t="s">
        <v>77</v>
      </c>
      <c r="D46" s="17" t="s">
        <v>78</v>
      </c>
      <c r="E46" s="16" t="s">
        <v>9</v>
      </c>
      <c r="F46" s="16" t="s">
        <v>223</v>
      </c>
      <c r="G46" s="5">
        <v>95</v>
      </c>
      <c r="H46" s="5">
        <v>91</v>
      </c>
      <c r="I46" s="5">
        <v>90</v>
      </c>
      <c r="J46" s="5">
        <v>95</v>
      </c>
      <c r="K46" s="5">
        <v>95</v>
      </c>
      <c r="L46" s="5">
        <v>94</v>
      </c>
      <c r="M46" s="5">
        <f t="shared" si="0"/>
        <v>560</v>
      </c>
      <c r="N46" s="5">
        <v>95</v>
      </c>
      <c r="O46" s="5">
        <v>92</v>
      </c>
      <c r="P46" s="5">
        <v>92</v>
      </c>
      <c r="Q46" s="5">
        <v>92</v>
      </c>
      <c r="R46" s="5">
        <v>94</v>
      </c>
      <c r="S46" s="5">
        <v>93</v>
      </c>
      <c r="T46" s="5">
        <f t="shared" si="1"/>
        <v>558</v>
      </c>
      <c r="U46" s="5">
        <f t="shared" si="2"/>
        <v>1118</v>
      </c>
    </row>
    <row r="47" spans="1:21" ht="15.5" x14ac:dyDescent="0.35">
      <c r="A47" s="5">
        <v>30</v>
      </c>
      <c r="B47" s="16">
        <v>104</v>
      </c>
      <c r="C47" s="17" t="s">
        <v>4</v>
      </c>
      <c r="D47" s="17" t="s">
        <v>5</v>
      </c>
      <c r="E47" s="16" t="s">
        <v>6</v>
      </c>
      <c r="F47" s="16" t="s">
        <v>212</v>
      </c>
      <c r="G47" s="5">
        <v>98</v>
      </c>
      <c r="H47" s="5">
        <v>95</v>
      </c>
      <c r="I47" s="5">
        <v>92</v>
      </c>
      <c r="J47" s="5">
        <v>94</v>
      </c>
      <c r="K47" s="5">
        <v>89</v>
      </c>
      <c r="L47" s="5">
        <v>92</v>
      </c>
      <c r="M47" s="5">
        <f t="shared" si="0"/>
        <v>560</v>
      </c>
      <c r="N47" s="5">
        <v>97</v>
      </c>
      <c r="O47" s="5">
        <v>96</v>
      </c>
      <c r="P47" s="5">
        <v>91</v>
      </c>
      <c r="Q47" s="5">
        <v>92</v>
      </c>
      <c r="R47" s="5">
        <v>91</v>
      </c>
      <c r="S47" s="5">
        <v>91</v>
      </c>
      <c r="T47" s="5">
        <f t="shared" si="1"/>
        <v>558</v>
      </c>
      <c r="U47" s="5">
        <f t="shared" si="2"/>
        <v>1118</v>
      </c>
    </row>
    <row r="48" spans="1:21" ht="15.5" x14ac:dyDescent="0.35">
      <c r="A48" s="5">
        <v>31</v>
      </c>
      <c r="B48" s="16">
        <v>284</v>
      </c>
      <c r="C48" s="17" t="s">
        <v>74</v>
      </c>
      <c r="D48" s="17" t="s">
        <v>75</v>
      </c>
      <c r="E48" s="16" t="s">
        <v>6</v>
      </c>
      <c r="F48" s="16" t="s">
        <v>227</v>
      </c>
      <c r="G48" s="5">
        <v>97</v>
      </c>
      <c r="H48" s="5">
        <v>96</v>
      </c>
      <c r="I48" s="5">
        <v>92</v>
      </c>
      <c r="J48" s="5">
        <v>95</v>
      </c>
      <c r="K48" s="5">
        <v>92</v>
      </c>
      <c r="L48" s="5">
        <v>89</v>
      </c>
      <c r="M48" s="5">
        <f t="shared" si="0"/>
        <v>561</v>
      </c>
      <c r="N48" s="5">
        <v>97</v>
      </c>
      <c r="O48" s="5">
        <v>95</v>
      </c>
      <c r="P48" s="5">
        <v>90</v>
      </c>
      <c r="Q48" s="5">
        <v>93</v>
      </c>
      <c r="R48" s="5">
        <v>87</v>
      </c>
      <c r="S48" s="5">
        <v>95</v>
      </c>
      <c r="T48" s="5">
        <f t="shared" si="1"/>
        <v>557</v>
      </c>
      <c r="U48" s="5">
        <f t="shared" si="2"/>
        <v>1118</v>
      </c>
    </row>
    <row r="49" spans="1:21" ht="15.5" x14ac:dyDescent="0.35">
      <c r="A49" s="5">
        <v>32</v>
      </c>
      <c r="B49" s="16">
        <v>160</v>
      </c>
      <c r="C49" s="17" t="s">
        <v>19</v>
      </c>
      <c r="D49" s="17" t="s">
        <v>20</v>
      </c>
      <c r="E49" s="16" t="s">
        <v>9</v>
      </c>
      <c r="F49" s="16" t="s">
        <v>215</v>
      </c>
      <c r="G49" s="5">
        <v>93</v>
      </c>
      <c r="H49" s="5">
        <v>97</v>
      </c>
      <c r="I49" s="5">
        <v>89</v>
      </c>
      <c r="J49" s="5">
        <v>92</v>
      </c>
      <c r="K49" s="5">
        <v>94</v>
      </c>
      <c r="L49" s="5">
        <v>91</v>
      </c>
      <c r="M49" s="5">
        <f t="shared" si="0"/>
        <v>556</v>
      </c>
      <c r="N49" s="5">
        <v>97</v>
      </c>
      <c r="O49" s="5">
        <v>95</v>
      </c>
      <c r="P49" s="5">
        <v>89</v>
      </c>
      <c r="Q49" s="5">
        <v>90</v>
      </c>
      <c r="R49" s="5">
        <v>93</v>
      </c>
      <c r="S49" s="5">
        <v>94</v>
      </c>
      <c r="T49" s="5">
        <f t="shared" si="1"/>
        <v>558</v>
      </c>
      <c r="U49" s="5">
        <f t="shared" si="2"/>
        <v>1114</v>
      </c>
    </row>
    <row r="50" spans="1:21" ht="15.5" x14ac:dyDescent="0.35">
      <c r="A50" s="5">
        <v>33</v>
      </c>
      <c r="B50" s="16">
        <v>227</v>
      </c>
      <c r="C50" s="17" t="s">
        <v>53</v>
      </c>
      <c r="D50" s="17" t="s">
        <v>54</v>
      </c>
      <c r="E50" s="16" t="s">
        <v>6</v>
      </c>
      <c r="F50" s="16" t="s">
        <v>212</v>
      </c>
      <c r="G50" s="5">
        <v>96</v>
      </c>
      <c r="H50" s="5">
        <v>97</v>
      </c>
      <c r="I50" s="5">
        <v>90</v>
      </c>
      <c r="J50" s="5">
        <v>93</v>
      </c>
      <c r="K50" s="5">
        <v>93</v>
      </c>
      <c r="L50" s="5">
        <v>95</v>
      </c>
      <c r="M50" s="5">
        <f t="shared" ref="M50:M81" si="4">SUM(G50:L50)</f>
        <v>564</v>
      </c>
      <c r="N50" s="5">
        <v>98</v>
      </c>
      <c r="O50" s="5">
        <v>95</v>
      </c>
      <c r="P50" s="5">
        <v>84</v>
      </c>
      <c r="Q50" s="5">
        <v>85</v>
      </c>
      <c r="R50" s="5">
        <v>93</v>
      </c>
      <c r="S50" s="5">
        <v>93</v>
      </c>
      <c r="T50" s="5">
        <f t="shared" ref="T50:T81" si="5">SUM(N50:S50)</f>
        <v>548</v>
      </c>
      <c r="U50" s="5">
        <f t="shared" ref="U50:U81" si="6">SUM(T50,M50)</f>
        <v>1112</v>
      </c>
    </row>
    <row r="51" spans="1:21" ht="15.5" x14ac:dyDescent="0.35">
      <c r="A51" s="5">
        <v>34</v>
      </c>
      <c r="B51" s="16">
        <v>461</v>
      </c>
      <c r="C51" s="17" t="s">
        <v>103</v>
      </c>
      <c r="D51" s="17" t="s">
        <v>104</v>
      </c>
      <c r="E51" s="16" t="s">
        <v>6</v>
      </c>
      <c r="F51" s="16" t="s">
        <v>228</v>
      </c>
      <c r="G51" s="5">
        <v>96</v>
      </c>
      <c r="H51" s="5">
        <v>98</v>
      </c>
      <c r="I51" s="5">
        <v>87</v>
      </c>
      <c r="J51" s="5">
        <v>90</v>
      </c>
      <c r="K51" s="5">
        <v>94</v>
      </c>
      <c r="L51" s="5">
        <v>93</v>
      </c>
      <c r="M51" s="5">
        <f t="shared" si="4"/>
        <v>558</v>
      </c>
      <c r="N51" s="5">
        <v>96</v>
      </c>
      <c r="O51" s="5">
        <v>97</v>
      </c>
      <c r="P51" s="5">
        <v>89</v>
      </c>
      <c r="Q51" s="5">
        <v>88</v>
      </c>
      <c r="R51" s="5">
        <v>91</v>
      </c>
      <c r="S51" s="5">
        <v>91</v>
      </c>
      <c r="T51" s="5">
        <f t="shared" si="5"/>
        <v>552</v>
      </c>
      <c r="U51" s="5">
        <f t="shared" si="6"/>
        <v>1110</v>
      </c>
    </row>
    <row r="52" spans="1:21" ht="15.5" x14ac:dyDescent="0.35">
      <c r="A52" s="5">
        <v>35</v>
      </c>
      <c r="B52" s="16">
        <v>310</v>
      </c>
      <c r="C52" s="17" t="s">
        <v>79</v>
      </c>
      <c r="D52" s="17" t="s">
        <v>80</v>
      </c>
      <c r="E52" s="16" t="s">
        <v>13</v>
      </c>
      <c r="F52" s="16" t="s">
        <v>218</v>
      </c>
      <c r="G52" s="5">
        <v>95</v>
      </c>
      <c r="H52" s="5">
        <v>97</v>
      </c>
      <c r="I52" s="5">
        <v>82</v>
      </c>
      <c r="J52" s="5">
        <v>92</v>
      </c>
      <c r="K52" s="5">
        <v>96</v>
      </c>
      <c r="L52" s="5">
        <v>95</v>
      </c>
      <c r="M52" s="5">
        <f t="shared" si="4"/>
        <v>557</v>
      </c>
      <c r="N52" s="5">
        <v>95</v>
      </c>
      <c r="O52" s="5">
        <v>97</v>
      </c>
      <c r="P52" s="5">
        <v>85</v>
      </c>
      <c r="Q52" s="5">
        <v>86</v>
      </c>
      <c r="R52" s="5">
        <v>94</v>
      </c>
      <c r="S52" s="5">
        <v>95</v>
      </c>
      <c r="T52" s="5">
        <f t="shared" si="5"/>
        <v>552</v>
      </c>
      <c r="U52" s="5">
        <f t="shared" si="6"/>
        <v>1109</v>
      </c>
    </row>
    <row r="53" spans="1:21" ht="15.5" x14ac:dyDescent="0.35">
      <c r="A53" s="5">
        <v>36</v>
      </c>
      <c r="B53" s="16">
        <v>240</v>
      </c>
      <c r="C53" s="17" t="s">
        <v>61</v>
      </c>
      <c r="D53" s="17" t="s">
        <v>36</v>
      </c>
      <c r="E53" s="16" t="s">
        <v>6</v>
      </c>
      <c r="F53" s="16" t="s">
        <v>231</v>
      </c>
      <c r="G53" s="5">
        <v>94</v>
      </c>
      <c r="H53" s="5">
        <v>96</v>
      </c>
      <c r="I53" s="5">
        <v>90</v>
      </c>
      <c r="J53" s="5">
        <v>92</v>
      </c>
      <c r="K53" s="5">
        <v>83</v>
      </c>
      <c r="L53" s="5">
        <v>88</v>
      </c>
      <c r="M53" s="5">
        <f t="shared" si="4"/>
        <v>543</v>
      </c>
      <c r="N53" s="5">
        <v>97</v>
      </c>
      <c r="O53" s="5">
        <v>92</v>
      </c>
      <c r="P53" s="5">
        <v>95</v>
      </c>
      <c r="Q53" s="5">
        <v>92</v>
      </c>
      <c r="R53" s="5">
        <v>93</v>
      </c>
      <c r="S53" s="5">
        <v>96</v>
      </c>
      <c r="T53" s="5">
        <f t="shared" si="5"/>
        <v>565</v>
      </c>
      <c r="U53" s="5">
        <f t="shared" si="6"/>
        <v>1108</v>
      </c>
    </row>
    <row r="54" spans="1:21" ht="15.5" x14ac:dyDescent="0.35">
      <c r="A54" s="5">
        <v>37</v>
      </c>
      <c r="B54" s="16">
        <v>447</v>
      </c>
      <c r="C54" s="17" t="s">
        <v>99</v>
      </c>
      <c r="D54" s="17" t="s">
        <v>100</v>
      </c>
      <c r="E54" s="16" t="s">
        <v>9</v>
      </c>
      <c r="F54" s="16" t="s">
        <v>225</v>
      </c>
      <c r="G54" s="5">
        <v>93</v>
      </c>
      <c r="H54" s="5">
        <v>94</v>
      </c>
      <c r="I54" s="5">
        <v>94</v>
      </c>
      <c r="J54" s="5">
        <v>90</v>
      </c>
      <c r="K54" s="5">
        <v>90</v>
      </c>
      <c r="L54" s="5">
        <v>87</v>
      </c>
      <c r="M54" s="5">
        <f t="shared" si="4"/>
        <v>548</v>
      </c>
      <c r="N54" s="5">
        <v>93</v>
      </c>
      <c r="O54" s="5">
        <v>96</v>
      </c>
      <c r="P54" s="5">
        <v>93</v>
      </c>
      <c r="Q54" s="5">
        <v>90</v>
      </c>
      <c r="R54" s="5">
        <v>94</v>
      </c>
      <c r="S54" s="5">
        <v>94</v>
      </c>
      <c r="T54" s="5">
        <f t="shared" si="5"/>
        <v>560</v>
      </c>
      <c r="U54" s="5">
        <f t="shared" si="6"/>
        <v>1108</v>
      </c>
    </row>
    <row r="55" spans="1:21" ht="15.5" x14ac:dyDescent="0.35">
      <c r="A55" s="5">
        <v>38</v>
      </c>
      <c r="B55" s="16">
        <v>141</v>
      </c>
      <c r="C55" s="17" t="s">
        <v>15</v>
      </c>
      <c r="D55" s="17" t="s">
        <v>16</v>
      </c>
      <c r="E55" s="16" t="s">
        <v>6</v>
      </c>
      <c r="F55" s="16" t="s">
        <v>220</v>
      </c>
      <c r="G55" s="5">
        <v>95</v>
      </c>
      <c r="H55" s="5">
        <v>90</v>
      </c>
      <c r="I55" s="5">
        <v>90</v>
      </c>
      <c r="J55" s="5">
        <v>86</v>
      </c>
      <c r="K55" s="5">
        <v>94</v>
      </c>
      <c r="L55" s="5">
        <v>93</v>
      </c>
      <c r="M55" s="5">
        <f t="shared" si="4"/>
        <v>548</v>
      </c>
      <c r="N55" s="5">
        <v>98</v>
      </c>
      <c r="O55" s="5">
        <v>95</v>
      </c>
      <c r="P55" s="5">
        <v>92</v>
      </c>
      <c r="Q55" s="5">
        <v>88</v>
      </c>
      <c r="R55" s="5">
        <v>94</v>
      </c>
      <c r="S55" s="5">
        <v>93</v>
      </c>
      <c r="T55" s="5">
        <f t="shared" si="5"/>
        <v>560</v>
      </c>
      <c r="U55" s="5">
        <f t="shared" si="6"/>
        <v>1108</v>
      </c>
    </row>
    <row r="56" spans="1:21" ht="15.5" x14ac:dyDescent="0.35">
      <c r="A56" s="5">
        <v>39</v>
      </c>
      <c r="B56" s="16">
        <v>115</v>
      </c>
      <c r="C56" s="17" t="s">
        <v>7</v>
      </c>
      <c r="D56" s="17" t="s">
        <v>8</v>
      </c>
      <c r="E56" s="16" t="s">
        <v>9</v>
      </c>
      <c r="F56" s="16" t="s">
        <v>237</v>
      </c>
      <c r="G56" s="5">
        <v>94</v>
      </c>
      <c r="H56" s="5">
        <v>98</v>
      </c>
      <c r="I56" s="5">
        <v>92</v>
      </c>
      <c r="J56" s="5">
        <v>88</v>
      </c>
      <c r="K56" s="5">
        <v>94</v>
      </c>
      <c r="L56" s="5">
        <v>94</v>
      </c>
      <c r="M56" s="5">
        <f t="shared" si="4"/>
        <v>560</v>
      </c>
      <c r="N56" s="5">
        <v>94</v>
      </c>
      <c r="O56" s="5">
        <v>96</v>
      </c>
      <c r="P56" s="5">
        <v>91</v>
      </c>
      <c r="Q56" s="5">
        <v>90</v>
      </c>
      <c r="R56" s="5">
        <v>90</v>
      </c>
      <c r="S56" s="5">
        <v>87</v>
      </c>
      <c r="T56" s="5">
        <f t="shared" si="5"/>
        <v>548</v>
      </c>
      <c r="U56" s="5">
        <f t="shared" si="6"/>
        <v>1108</v>
      </c>
    </row>
    <row r="57" spans="1:21" ht="15.5" x14ac:dyDescent="0.35">
      <c r="A57" s="5">
        <v>40</v>
      </c>
      <c r="B57" s="16">
        <v>200</v>
      </c>
      <c r="C57" s="17" t="s">
        <v>39</v>
      </c>
      <c r="D57" s="17" t="s">
        <v>40</v>
      </c>
      <c r="E57" s="16" t="s">
        <v>9</v>
      </c>
      <c r="F57" s="16" t="s">
        <v>230</v>
      </c>
      <c r="G57" s="5">
        <v>95</v>
      </c>
      <c r="H57" s="5">
        <v>95</v>
      </c>
      <c r="I57" s="5">
        <v>88</v>
      </c>
      <c r="J57" s="5">
        <v>90</v>
      </c>
      <c r="K57" s="5">
        <v>87</v>
      </c>
      <c r="L57" s="5">
        <v>88</v>
      </c>
      <c r="M57" s="5">
        <f t="shared" si="4"/>
        <v>543</v>
      </c>
      <c r="N57" s="5">
        <v>96</v>
      </c>
      <c r="O57" s="5">
        <v>95</v>
      </c>
      <c r="P57" s="5">
        <v>91</v>
      </c>
      <c r="Q57" s="5">
        <v>94</v>
      </c>
      <c r="R57" s="5">
        <v>93</v>
      </c>
      <c r="S57" s="5">
        <v>95</v>
      </c>
      <c r="T57" s="5">
        <f t="shared" si="5"/>
        <v>564</v>
      </c>
      <c r="U57" s="5">
        <f t="shared" si="6"/>
        <v>1107</v>
      </c>
    </row>
    <row r="58" spans="1:21" ht="15.5" x14ac:dyDescent="0.35">
      <c r="A58" s="5">
        <v>41</v>
      </c>
      <c r="B58" s="16">
        <v>287</v>
      </c>
      <c r="C58" s="17" t="s">
        <v>76</v>
      </c>
      <c r="D58" s="17" t="s">
        <v>38</v>
      </c>
      <c r="E58" s="16" t="s">
        <v>6</v>
      </c>
      <c r="F58" s="16" t="s">
        <v>216</v>
      </c>
      <c r="G58" s="5">
        <v>93</v>
      </c>
      <c r="H58" s="5">
        <v>99</v>
      </c>
      <c r="I58" s="5">
        <v>88</v>
      </c>
      <c r="J58" s="5">
        <v>92</v>
      </c>
      <c r="K58" s="5">
        <v>93</v>
      </c>
      <c r="L58" s="5">
        <v>87</v>
      </c>
      <c r="M58" s="5">
        <f t="shared" si="4"/>
        <v>552</v>
      </c>
      <c r="N58" s="5">
        <v>95</v>
      </c>
      <c r="O58" s="5">
        <v>94</v>
      </c>
      <c r="P58" s="5">
        <v>91</v>
      </c>
      <c r="Q58" s="5">
        <v>88</v>
      </c>
      <c r="R58" s="5">
        <v>93</v>
      </c>
      <c r="S58" s="5">
        <v>94</v>
      </c>
      <c r="T58" s="5">
        <f t="shared" si="5"/>
        <v>555</v>
      </c>
      <c r="U58" s="5">
        <f t="shared" si="6"/>
        <v>1107</v>
      </c>
    </row>
    <row r="59" spans="1:21" ht="15.5" x14ac:dyDescent="0.35">
      <c r="A59" s="5">
        <v>42</v>
      </c>
      <c r="B59" s="16">
        <v>147</v>
      </c>
      <c r="C59" s="17" t="s">
        <v>17</v>
      </c>
      <c r="D59" s="17" t="s">
        <v>18</v>
      </c>
      <c r="E59" s="16" t="s">
        <v>6</v>
      </c>
      <c r="F59" s="16" t="s">
        <v>240</v>
      </c>
      <c r="G59" s="5">
        <v>92</v>
      </c>
      <c r="H59" s="5">
        <v>96</v>
      </c>
      <c r="I59" s="5">
        <v>94</v>
      </c>
      <c r="J59" s="5">
        <v>87</v>
      </c>
      <c r="K59" s="5">
        <v>92</v>
      </c>
      <c r="L59" s="5">
        <v>94</v>
      </c>
      <c r="M59" s="5">
        <f t="shared" si="4"/>
        <v>555</v>
      </c>
      <c r="N59" s="5">
        <v>95</v>
      </c>
      <c r="O59" s="5">
        <v>97</v>
      </c>
      <c r="P59" s="5">
        <v>88</v>
      </c>
      <c r="Q59" s="5">
        <v>85</v>
      </c>
      <c r="R59" s="5">
        <v>93</v>
      </c>
      <c r="S59" s="5">
        <v>94</v>
      </c>
      <c r="T59" s="5">
        <f t="shared" si="5"/>
        <v>552</v>
      </c>
      <c r="U59" s="5">
        <f t="shared" si="6"/>
        <v>1107</v>
      </c>
    </row>
    <row r="60" spans="1:21" ht="15.5" x14ac:dyDescent="0.35">
      <c r="A60" s="5">
        <v>43</v>
      </c>
      <c r="B60" s="16">
        <v>355</v>
      </c>
      <c r="C60" s="17" t="s">
        <v>86</v>
      </c>
      <c r="D60" s="17" t="s">
        <v>38</v>
      </c>
      <c r="E60" s="16" t="s">
        <v>9</v>
      </c>
      <c r="F60" s="16" t="s">
        <v>242</v>
      </c>
      <c r="G60" s="5">
        <v>94</v>
      </c>
      <c r="H60" s="5">
        <v>98</v>
      </c>
      <c r="I60" s="5">
        <v>90</v>
      </c>
      <c r="J60" s="5">
        <v>92</v>
      </c>
      <c r="K60" s="5">
        <v>85</v>
      </c>
      <c r="L60" s="5">
        <v>92</v>
      </c>
      <c r="M60" s="5">
        <f t="shared" si="4"/>
        <v>551</v>
      </c>
      <c r="N60" s="5">
        <v>95</v>
      </c>
      <c r="O60" s="5">
        <v>94</v>
      </c>
      <c r="P60" s="5">
        <v>91</v>
      </c>
      <c r="Q60" s="5">
        <v>92</v>
      </c>
      <c r="R60" s="5">
        <v>91</v>
      </c>
      <c r="S60" s="5">
        <v>92</v>
      </c>
      <c r="T60" s="5">
        <f t="shared" si="5"/>
        <v>555</v>
      </c>
      <c r="U60" s="5">
        <f t="shared" si="6"/>
        <v>1106</v>
      </c>
    </row>
    <row r="61" spans="1:21" ht="15.5" x14ac:dyDescent="0.35">
      <c r="A61" s="5">
        <v>44</v>
      </c>
      <c r="B61" s="16">
        <v>181</v>
      </c>
      <c r="C61" s="17" t="s">
        <v>25</v>
      </c>
      <c r="D61" s="17" t="s">
        <v>26</v>
      </c>
      <c r="E61" s="16" t="s">
        <v>9</v>
      </c>
      <c r="F61" s="16" t="s">
        <v>213</v>
      </c>
      <c r="G61" s="5">
        <v>96</v>
      </c>
      <c r="H61" s="5">
        <v>92</v>
      </c>
      <c r="I61" s="5">
        <v>87</v>
      </c>
      <c r="J61" s="5">
        <v>88</v>
      </c>
      <c r="K61" s="5">
        <v>94</v>
      </c>
      <c r="L61" s="5">
        <v>95</v>
      </c>
      <c r="M61" s="5">
        <f t="shared" si="4"/>
        <v>552</v>
      </c>
      <c r="N61" s="5">
        <v>94</v>
      </c>
      <c r="O61" s="5">
        <v>96</v>
      </c>
      <c r="P61" s="5">
        <v>91</v>
      </c>
      <c r="Q61" s="5">
        <v>87</v>
      </c>
      <c r="R61" s="5">
        <v>93</v>
      </c>
      <c r="S61" s="5">
        <v>93</v>
      </c>
      <c r="T61" s="5">
        <f t="shared" si="5"/>
        <v>554</v>
      </c>
      <c r="U61" s="5">
        <f t="shared" si="6"/>
        <v>1106</v>
      </c>
    </row>
    <row r="62" spans="1:21" ht="15.5" x14ac:dyDescent="0.35">
      <c r="A62" s="5">
        <v>45</v>
      </c>
      <c r="B62" s="16">
        <v>380</v>
      </c>
      <c r="C62" s="17" t="s">
        <v>279</v>
      </c>
      <c r="D62" s="17" t="s">
        <v>274</v>
      </c>
      <c r="E62" s="16" t="s">
        <v>9</v>
      </c>
      <c r="F62" s="16" t="s">
        <v>211</v>
      </c>
      <c r="G62" s="5">
        <v>94</v>
      </c>
      <c r="H62" s="5">
        <v>97</v>
      </c>
      <c r="I62" s="5">
        <v>82</v>
      </c>
      <c r="J62" s="5">
        <v>84</v>
      </c>
      <c r="K62" s="5">
        <v>94</v>
      </c>
      <c r="L62" s="5">
        <v>94</v>
      </c>
      <c r="M62" s="5">
        <f t="shared" si="4"/>
        <v>545</v>
      </c>
      <c r="N62" s="5">
        <v>95</v>
      </c>
      <c r="O62" s="5">
        <v>97</v>
      </c>
      <c r="P62" s="5">
        <v>90</v>
      </c>
      <c r="Q62" s="5">
        <v>90</v>
      </c>
      <c r="R62" s="5">
        <v>91</v>
      </c>
      <c r="S62" s="5">
        <v>95</v>
      </c>
      <c r="T62" s="5">
        <f t="shared" si="5"/>
        <v>558</v>
      </c>
      <c r="U62" s="5">
        <f t="shared" si="6"/>
        <v>1103</v>
      </c>
    </row>
    <row r="63" spans="1:21" ht="15.5" x14ac:dyDescent="0.35">
      <c r="A63" s="5">
        <v>46</v>
      </c>
      <c r="B63" s="16">
        <v>258</v>
      </c>
      <c r="C63" s="17" t="s">
        <v>68</v>
      </c>
      <c r="D63" s="17" t="s">
        <v>69</v>
      </c>
      <c r="E63" s="16" t="s">
        <v>9</v>
      </c>
      <c r="F63" s="16" t="s">
        <v>238</v>
      </c>
      <c r="G63" s="5">
        <v>98</v>
      </c>
      <c r="H63" s="5">
        <v>94</v>
      </c>
      <c r="I63" s="5">
        <v>84</v>
      </c>
      <c r="J63" s="5">
        <v>90</v>
      </c>
      <c r="K63" s="5">
        <v>94</v>
      </c>
      <c r="L63" s="5">
        <v>93</v>
      </c>
      <c r="M63" s="5">
        <f t="shared" si="4"/>
        <v>553</v>
      </c>
      <c r="N63" s="5">
        <v>94</v>
      </c>
      <c r="O63" s="5">
        <v>94</v>
      </c>
      <c r="P63" s="5">
        <v>82</v>
      </c>
      <c r="Q63" s="5">
        <v>87</v>
      </c>
      <c r="R63" s="5">
        <v>95</v>
      </c>
      <c r="S63" s="5">
        <v>97</v>
      </c>
      <c r="T63" s="5">
        <f t="shared" si="5"/>
        <v>549</v>
      </c>
      <c r="U63" s="5">
        <f t="shared" si="6"/>
        <v>1102</v>
      </c>
    </row>
    <row r="64" spans="1:21" ht="15.5" x14ac:dyDescent="0.35">
      <c r="A64" s="5">
        <v>47</v>
      </c>
      <c r="B64" s="16">
        <v>187</v>
      </c>
      <c r="C64" s="17" t="s">
        <v>27</v>
      </c>
      <c r="D64" s="17" t="s">
        <v>28</v>
      </c>
      <c r="E64" s="16" t="s">
        <v>6</v>
      </c>
      <c r="F64" s="16" t="s">
        <v>212</v>
      </c>
      <c r="G64" s="5">
        <v>98</v>
      </c>
      <c r="H64" s="5">
        <v>98</v>
      </c>
      <c r="I64" s="5">
        <v>81</v>
      </c>
      <c r="J64" s="5">
        <v>87</v>
      </c>
      <c r="K64" s="5">
        <v>91</v>
      </c>
      <c r="L64" s="5">
        <v>95</v>
      </c>
      <c r="M64" s="5">
        <f t="shared" si="4"/>
        <v>550</v>
      </c>
      <c r="N64" s="5">
        <v>95</v>
      </c>
      <c r="O64" s="5">
        <v>96</v>
      </c>
      <c r="P64" s="5">
        <v>85</v>
      </c>
      <c r="Q64" s="5">
        <v>87</v>
      </c>
      <c r="R64" s="5">
        <v>92</v>
      </c>
      <c r="S64" s="5">
        <v>95</v>
      </c>
      <c r="T64" s="5">
        <f t="shared" si="5"/>
        <v>550</v>
      </c>
      <c r="U64" s="5">
        <f t="shared" si="6"/>
        <v>1100</v>
      </c>
    </row>
    <row r="65" spans="1:21" ht="15.5" x14ac:dyDescent="0.35">
      <c r="A65" s="5">
        <v>48</v>
      </c>
      <c r="B65" s="16">
        <v>453</v>
      </c>
      <c r="C65" s="17" t="s">
        <v>101</v>
      </c>
      <c r="D65" s="17" t="s">
        <v>102</v>
      </c>
      <c r="E65" s="16" t="s">
        <v>6</v>
      </c>
      <c r="F65" s="16" t="s">
        <v>212</v>
      </c>
      <c r="G65" s="5">
        <v>95</v>
      </c>
      <c r="H65" s="5">
        <v>96</v>
      </c>
      <c r="I65" s="5">
        <v>86</v>
      </c>
      <c r="J65" s="5">
        <v>90</v>
      </c>
      <c r="K65" s="5">
        <v>96</v>
      </c>
      <c r="L65" s="5">
        <v>91</v>
      </c>
      <c r="M65" s="5">
        <f t="shared" si="4"/>
        <v>554</v>
      </c>
      <c r="N65" s="5">
        <v>97</v>
      </c>
      <c r="O65" s="5">
        <v>94</v>
      </c>
      <c r="P65" s="5">
        <v>88</v>
      </c>
      <c r="Q65" s="5">
        <v>84</v>
      </c>
      <c r="R65" s="5">
        <v>93</v>
      </c>
      <c r="S65" s="5">
        <v>90</v>
      </c>
      <c r="T65" s="5">
        <f t="shared" si="5"/>
        <v>546</v>
      </c>
      <c r="U65" s="5">
        <f t="shared" si="6"/>
        <v>1100</v>
      </c>
    </row>
    <row r="66" spans="1:21" ht="15.5" x14ac:dyDescent="0.35">
      <c r="A66" s="5">
        <v>49</v>
      </c>
      <c r="B66" s="16">
        <v>327</v>
      </c>
      <c r="C66" s="17" t="s">
        <v>275</v>
      </c>
      <c r="D66" s="17" t="s">
        <v>276</v>
      </c>
      <c r="E66" s="16" t="s">
        <v>6</v>
      </c>
      <c r="F66" s="16" t="s">
        <v>230</v>
      </c>
      <c r="G66" s="5">
        <v>95</v>
      </c>
      <c r="H66" s="5">
        <v>98</v>
      </c>
      <c r="I66" s="5">
        <v>84</v>
      </c>
      <c r="J66" s="5">
        <v>85</v>
      </c>
      <c r="K66" s="5">
        <v>93</v>
      </c>
      <c r="L66" s="5">
        <v>93</v>
      </c>
      <c r="M66" s="5">
        <f t="shared" si="4"/>
        <v>548</v>
      </c>
      <c r="N66" s="5">
        <v>94</v>
      </c>
      <c r="O66" s="5">
        <v>99</v>
      </c>
      <c r="P66" s="5">
        <v>90</v>
      </c>
      <c r="Q66" s="5">
        <v>83</v>
      </c>
      <c r="R66" s="5">
        <v>92</v>
      </c>
      <c r="S66" s="5">
        <v>92</v>
      </c>
      <c r="T66" s="5">
        <f t="shared" si="5"/>
        <v>550</v>
      </c>
      <c r="U66" s="5">
        <f t="shared" si="6"/>
        <v>1098</v>
      </c>
    </row>
    <row r="67" spans="1:21" ht="15.5" x14ac:dyDescent="0.35">
      <c r="A67" s="5">
        <v>50</v>
      </c>
      <c r="B67" s="16">
        <v>241</v>
      </c>
      <c r="C67" s="17" t="s">
        <v>62</v>
      </c>
      <c r="D67" s="17" t="s">
        <v>63</v>
      </c>
      <c r="E67" s="16" t="s">
        <v>9</v>
      </c>
      <c r="F67" s="16" t="s">
        <v>212</v>
      </c>
      <c r="G67" s="5">
        <v>96</v>
      </c>
      <c r="H67" s="5">
        <v>95</v>
      </c>
      <c r="I67" s="5">
        <v>77</v>
      </c>
      <c r="J67" s="5">
        <v>75</v>
      </c>
      <c r="K67" s="5">
        <v>95</v>
      </c>
      <c r="L67" s="5">
        <v>93</v>
      </c>
      <c r="M67" s="5">
        <f t="shared" si="4"/>
        <v>531</v>
      </c>
      <c r="N67" s="5">
        <v>96</v>
      </c>
      <c r="O67" s="5">
        <v>96</v>
      </c>
      <c r="P67" s="5">
        <v>91</v>
      </c>
      <c r="Q67" s="5">
        <v>88</v>
      </c>
      <c r="R67" s="5">
        <v>99</v>
      </c>
      <c r="S67" s="5">
        <v>94</v>
      </c>
      <c r="T67" s="5">
        <f t="shared" si="5"/>
        <v>564</v>
      </c>
      <c r="U67" s="5">
        <f t="shared" si="6"/>
        <v>1095</v>
      </c>
    </row>
    <row r="68" spans="1:21" ht="15.5" x14ac:dyDescent="0.35">
      <c r="A68" s="5">
        <v>51</v>
      </c>
      <c r="B68" s="16">
        <v>444</v>
      </c>
      <c r="C68" s="17" t="s">
        <v>280</v>
      </c>
      <c r="D68" s="17" t="s">
        <v>92</v>
      </c>
      <c r="E68" s="16" t="s">
        <v>6</v>
      </c>
      <c r="F68" s="16" t="s">
        <v>212</v>
      </c>
      <c r="G68" s="5">
        <v>98</v>
      </c>
      <c r="H68" s="5">
        <v>98</v>
      </c>
      <c r="I68" s="5">
        <v>89</v>
      </c>
      <c r="J68" s="5">
        <v>89</v>
      </c>
      <c r="K68" s="5">
        <v>89</v>
      </c>
      <c r="L68" s="5">
        <v>87</v>
      </c>
      <c r="M68" s="5">
        <f t="shared" si="4"/>
        <v>550</v>
      </c>
      <c r="N68" s="5">
        <v>97</v>
      </c>
      <c r="O68" s="5">
        <v>96</v>
      </c>
      <c r="P68" s="5">
        <v>84</v>
      </c>
      <c r="Q68" s="5">
        <v>86</v>
      </c>
      <c r="R68" s="5">
        <v>91</v>
      </c>
      <c r="S68" s="5">
        <v>91</v>
      </c>
      <c r="T68" s="5">
        <f t="shared" si="5"/>
        <v>545</v>
      </c>
      <c r="U68" s="5">
        <f t="shared" si="6"/>
        <v>1095</v>
      </c>
    </row>
    <row r="69" spans="1:21" ht="15.5" x14ac:dyDescent="0.35">
      <c r="A69" s="5">
        <v>52</v>
      </c>
      <c r="B69" s="16">
        <v>336</v>
      </c>
      <c r="C69" s="17" t="s">
        <v>277</v>
      </c>
      <c r="D69" s="17" t="s">
        <v>497</v>
      </c>
      <c r="E69" s="16" t="s">
        <v>6</v>
      </c>
      <c r="F69" s="16" t="s">
        <v>239</v>
      </c>
      <c r="G69" s="5">
        <v>94</v>
      </c>
      <c r="H69" s="5">
        <v>94</v>
      </c>
      <c r="I69" s="5">
        <v>95</v>
      </c>
      <c r="J69" s="5">
        <v>90</v>
      </c>
      <c r="K69" s="5">
        <v>90</v>
      </c>
      <c r="L69" s="5">
        <v>96</v>
      </c>
      <c r="M69" s="5">
        <f t="shared" si="4"/>
        <v>559</v>
      </c>
      <c r="N69" s="5">
        <v>94</v>
      </c>
      <c r="O69" s="5">
        <v>91</v>
      </c>
      <c r="P69" s="5">
        <v>87</v>
      </c>
      <c r="Q69" s="5">
        <v>84</v>
      </c>
      <c r="R69" s="5">
        <v>89</v>
      </c>
      <c r="S69" s="5">
        <v>90</v>
      </c>
      <c r="T69" s="5">
        <f t="shared" si="5"/>
        <v>535</v>
      </c>
      <c r="U69" s="5">
        <f t="shared" si="6"/>
        <v>1094</v>
      </c>
    </row>
    <row r="70" spans="1:21" ht="15.5" x14ac:dyDescent="0.35">
      <c r="A70" s="5">
        <v>53</v>
      </c>
      <c r="B70" s="16">
        <v>195</v>
      </c>
      <c r="C70" s="17" t="s">
        <v>33</v>
      </c>
      <c r="D70" s="17" t="s">
        <v>34</v>
      </c>
      <c r="E70" s="16" t="s">
        <v>9</v>
      </c>
      <c r="F70" s="16" t="s">
        <v>212</v>
      </c>
      <c r="G70" s="5">
        <v>96</v>
      </c>
      <c r="H70" s="5">
        <v>96</v>
      </c>
      <c r="I70" s="5">
        <v>85</v>
      </c>
      <c r="J70" s="5">
        <v>92</v>
      </c>
      <c r="K70" s="5">
        <v>95</v>
      </c>
      <c r="L70" s="5">
        <v>89</v>
      </c>
      <c r="M70" s="5">
        <f t="shared" si="4"/>
        <v>553</v>
      </c>
      <c r="N70" s="5">
        <v>97</v>
      </c>
      <c r="O70" s="5">
        <v>99</v>
      </c>
      <c r="P70" s="5">
        <v>83</v>
      </c>
      <c r="Q70" s="5">
        <v>83</v>
      </c>
      <c r="R70" s="5">
        <v>85</v>
      </c>
      <c r="S70" s="5">
        <v>93</v>
      </c>
      <c r="T70" s="5">
        <f t="shared" si="5"/>
        <v>540</v>
      </c>
      <c r="U70" s="5">
        <f t="shared" si="6"/>
        <v>1093</v>
      </c>
    </row>
    <row r="71" spans="1:21" ht="15.5" x14ac:dyDescent="0.35">
      <c r="A71" s="5">
        <v>54</v>
      </c>
      <c r="B71" s="16">
        <v>118</v>
      </c>
      <c r="C71" s="17" t="s">
        <v>10</v>
      </c>
      <c r="D71" s="17" t="s">
        <v>11</v>
      </c>
      <c r="E71" s="16" t="s">
        <v>9</v>
      </c>
      <c r="F71" s="16" t="s">
        <v>240</v>
      </c>
      <c r="G71" s="5">
        <v>98</v>
      </c>
      <c r="H71" s="5">
        <v>98</v>
      </c>
      <c r="I71" s="5">
        <v>91</v>
      </c>
      <c r="J71" s="5">
        <v>86</v>
      </c>
      <c r="K71" s="5">
        <v>83</v>
      </c>
      <c r="L71" s="5">
        <v>86</v>
      </c>
      <c r="M71" s="5">
        <f t="shared" si="4"/>
        <v>542</v>
      </c>
      <c r="N71" s="5">
        <v>95</v>
      </c>
      <c r="O71" s="5">
        <v>96</v>
      </c>
      <c r="P71" s="5">
        <v>88</v>
      </c>
      <c r="Q71" s="5">
        <v>94</v>
      </c>
      <c r="R71" s="5">
        <v>88</v>
      </c>
      <c r="S71" s="5">
        <v>89</v>
      </c>
      <c r="T71" s="5">
        <f t="shared" si="5"/>
        <v>550</v>
      </c>
      <c r="U71" s="5">
        <f t="shared" si="6"/>
        <v>1092</v>
      </c>
    </row>
    <row r="72" spans="1:21" ht="15.5" x14ac:dyDescent="0.35">
      <c r="A72" s="5">
        <v>55</v>
      </c>
      <c r="B72" s="16">
        <v>203</v>
      </c>
      <c r="C72" s="17" t="s">
        <v>41</v>
      </c>
      <c r="D72" s="17" t="s">
        <v>42</v>
      </c>
      <c r="E72" s="16" t="s">
        <v>6</v>
      </c>
      <c r="F72" s="16" t="s">
        <v>231</v>
      </c>
      <c r="G72" s="5">
        <v>95</v>
      </c>
      <c r="H72" s="5">
        <v>94</v>
      </c>
      <c r="I72" s="5">
        <v>89</v>
      </c>
      <c r="J72" s="5">
        <v>92</v>
      </c>
      <c r="K72" s="5">
        <v>84</v>
      </c>
      <c r="L72" s="5">
        <v>92</v>
      </c>
      <c r="M72" s="5">
        <f t="shared" si="4"/>
        <v>546</v>
      </c>
      <c r="N72" s="5">
        <v>97</v>
      </c>
      <c r="O72" s="5">
        <v>94</v>
      </c>
      <c r="P72" s="5">
        <v>86</v>
      </c>
      <c r="Q72" s="5">
        <v>91</v>
      </c>
      <c r="R72" s="5">
        <v>87</v>
      </c>
      <c r="S72" s="5">
        <v>91</v>
      </c>
      <c r="T72" s="5">
        <f t="shared" si="5"/>
        <v>546</v>
      </c>
      <c r="U72" s="5">
        <f t="shared" si="6"/>
        <v>1092</v>
      </c>
    </row>
    <row r="73" spans="1:21" ht="15.5" x14ac:dyDescent="0.35">
      <c r="A73" s="5">
        <v>56</v>
      </c>
      <c r="B73" s="16">
        <v>435</v>
      </c>
      <c r="C73" s="17" t="s">
        <v>98</v>
      </c>
      <c r="D73" s="17" t="s">
        <v>12</v>
      </c>
      <c r="E73" s="16" t="s">
        <v>6</v>
      </c>
      <c r="F73" s="16" t="s">
        <v>206</v>
      </c>
      <c r="G73" s="5">
        <v>98</v>
      </c>
      <c r="H73" s="5">
        <v>94</v>
      </c>
      <c r="I73" s="5">
        <v>83</v>
      </c>
      <c r="J73" s="5">
        <v>85</v>
      </c>
      <c r="K73" s="5">
        <v>89</v>
      </c>
      <c r="L73" s="5">
        <v>92</v>
      </c>
      <c r="M73" s="5">
        <f t="shared" si="4"/>
        <v>541</v>
      </c>
      <c r="N73" s="5">
        <v>95</v>
      </c>
      <c r="O73" s="5">
        <v>99</v>
      </c>
      <c r="P73" s="5">
        <v>88</v>
      </c>
      <c r="Q73" s="5">
        <v>85</v>
      </c>
      <c r="R73" s="5">
        <v>92</v>
      </c>
      <c r="S73" s="5">
        <v>91</v>
      </c>
      <c r="T73" s="5">
        <f t="shared" si="5"/>
        <v>550</v>
      </c>
      <c r="U73" s="5">
        <f t="shared" si="6"/>
        <v>1091</v>
      </c>
    </row>
    <row r="74" spans="1:21" ht="15.5" x14ac:dyDescent="0.35">
      <c r="A74" s="5">
        <v>57</v>
      </c>
      <c r="B74" s="16">
        <v>132</v>
      </c>
      <c r="C74" s="17" t="s">
        <v>266</v>
      </c>
      <c r="D74" s="17" t="s">
        <v>116</v>
      </c>
      <c r="E74" s="16" t="s">
        <v>9</v>
      </c>
      <c r="F74" s="16" t="s">
        <v>211</v>
      </c>
      <c r="G74" s="5">
        <v>98</v>
      </c>
      <c r="H74" s="5">
        <v>95</v>
      </c>
      <c r="I74" s="5">
        <v>81</v>
      </c>
      <c r="J74" s="5">
        <v>86</v>
      </c>
      <c r="K74" s="5">
        <v>90</v>
      </c>
      <c r="L74" s="5">
        <v>96</v>
      </c>
      <c r="M74" s="5">
        <f t="shared" si="4"/>
        <v>546</v>
      </c>
      <c r="N74" s="5">
        <v>94</v>
      </c>
      <c r="O74" s="5">
        <v>95</v>
      </c>
      <c r="P74" s="5">
        <v>92</v>
      </c>
      <c r="Q74" s="5">
        <v>80</v>
      </c>
      <c r="R74" s="5">
        <v>92</v>
      </c>
      <c r="S74" s="5">
        <v>91</v>
      </c>
      <c r="T74" s="5">
        <f t="shared" si="5"/>
        <v>544</v>
      </c>
      <c r="U74" s="5">
        <f t="shared" si="6"/>
        <v>1090</v>
      </c>
    </row>
    <row r="75" spans="1:21" ht="15.5" x14ac:dyDescent="0.35">
      <c r="A75" s="5">
        <v>58</v>
      </c>
      <c r="B75" s="16">
        <v>377</v>
      </c>
      <c r="C75" s="17" t="s">
        <v>88</v>
      </c>
      <c r="D75" s="17" t="s">
        <v>89</v>
      </c>
      <c r="E75" s="16" t="s">
        <v>6</v>
      </c>
      <c r="F75" s="16" t="s">
        <v>229</v>
      </c>
      <c r="G75" s="5">
        <v>92</v>
      </c>
      <c r="H75" s="5">
        <v>97</v>
      </c>
      <c r="I75" s="5">
        <v>89</v>
      </c>
      <c r="J75" s="5">
        <v>83</v>
      </c>
      <c r="K75" s="5">
        <v>84</v>
      </c>
      <c r="L75" s="5">
        <v>90</v>
      </c>
      <c r="M75" s="5">
        <f t="shared" si="4"/>
        <v>535</v>
      </c>
      <c r="N75" s="5">
        <v>94</v>
      </c>
      <c r="O75" s="5">
        <v>95</v>
      </c>
      <c r="P75" s="5">
        <v>87</v>
      </c>
      <c r="Q75" s="5">
        <v>93</v>
      </c>
      <c r="R75" s="5">
        <v>97</v>
      </c>
      <c r="S75" s="5">
        <v>87</v>
      </c>
      <c r="T75" s="5">
        <f t="shared" si="5"/>
        <v>553</v>
      </c>
      <c r="U75" s="5">
        <f t="shared" si="6"/>
        <v>1088</v>
      </c>
    </row>
    <row r="76" spans="1:21" ht="15.5" x14ac:dyDescent="0.35">
      <c r="A76" s="5">
        <v>59</v>
      </c>
      <c r="B76" s="16">
        <v>263</v>
      </c>
      <c r="C76" s="17" t="s">
        <v>70</v>
      </c>
      <c r="D76" s="17" t="s">
        <v>8</v>
      </c>
      <c r="E76" s="16" t="s">
        <v>6</v>
      </c>
      <c r="F76" s="16" t="s">
        <v>232</v>
      </c>
      <c r="G76" s="5">
        <v>91</v>
      </c>
      <c r="H76" s="5">
        <v>95</v>
      </c>
      <c r="I76" s="5">
        <v>94</v>
      </c>
      <c r="J76" s="5">
        <v>92</v>
      </c>
      <c r="K76" s="5">
        <v>92</v>
      </c>
      <c r="L76" s="5">
        <v>91</v>
      </c>
      <c r="M76" s="5">
        <f t="shared" si="4"/>
        <v>555</v>
      </c>
      <c r="N76" s="5">
        <v>95</v>
      </c>
      <c r="O76" s="5">
        <v>94</v>
      </c>
      <c r="P76" s="5">
        <v>88</v>
      </c>
      <c r="Q76" s="5">
        <v>84</v>
      </c>
      <c r="R76" s="5">
        <v>84</v>
      </c>
      <c r="S76" s="5">
        <v>81</v>
      </c>
      <c r="T76" s="5">
        <f t="shared" si="5"/>
        <v>526</v>
      </c>
      <c r="U76" s="5">
        <f t="shared" si="6"/>
        <v>1081</v>
      </c>
    </row>
    <row r="77" spans="1:21" ht="15.5" x14ac:dyDescent="0.35">
      <c r="A77" s="5">
        <v>60</v>
      </c>
      <c r="B77" s="16">
        <v>235</v>
      </c>
      <c r="C77" s="17" t="s">
        <v>59</v>
      </c>
      <c r="D77" s="17" t="s">
        <v>60</v>
      </c>
      <c r="E77" s="16" t="s">
        <v>13</v>
      </c>
      <c r="F77" s="16" t="s">
        <v>228</v>
      </c>
      <c r="G77" s="5">
        <v>94</v>
      </c>
      <c r="H77" s="5">
        <v>91</v>
      </c>
      <c r="I77" s="5">
        <v>78</v>
      </c>
      <c r="J77" s="5">
        <v>91</v>
      </c>
      <c r="K77" s="5">
        <v>86</v>
      </c>
      <c r="L77" s="5">
        <v>85</v>
      </c>
      <c r="M77" s="5">
        <f t="shared" si="4"/>
        <v>525</v>
      </c>
      <c r="N77" s="5">
        <v>92</v>
      </c>
      <c r="O77" s="5">
        <v>93</v>
      </c>
      <c r="P77" s="5">
        <v>89</v>
      </c>
      <c r="Q77" s="5">
        <v>92</v>
      </c>
      <c r="R77" s="5">
        <v>92</v>
      </c>
      <c r="S77" s="5">
        <v>91</v>
      </c>
      <c r="T77" s="5">
        <f t="shared" si="5"/>
        <v>549</v>
      </c>
      <c r="U77" s="5">
        <f t="shared" si="6"/>
        <v>1074</v>
      </c>
    </row>
    <row r="78" spans="1:21" ht="15.5" x14ac:dyDescent="0.35">
      <c r="A78" s="5">
        <v>61</v>
      </c>
      <c r="B78" s="16">
        <v>276</v>
      </c>
      <c r="C78" s="17" t="s">
        <v>73</v>
      </c>
      <c r="D78" s="17" t="s">
        <v>38</v>
      </c>
      <c r="E78" s="16" t="s">
        <v>9</v>
      </c>
      <c r="F78" s="16" t="s">
        <v>212</v>
      </c>
      <c r="G78" s="5">
        <v>96</v>
      </c>
      <c r="H78" s="5">
        <v>91</v>
      </c>
      <c r="I78" s="5">
        <v>83</v>
      </c>
      <c r="J78" s="5">
        <v>84</v>
      </c>
      <c r="K78" s="5">
        <v>88</v>
      </c>
      <c r="L78" s="5">
        <v>91</v>
      </c>
      <c r="M78" s="5">
        <f t="shared" si="4"/>
        <v>533</v>
      </c>
      <c r="N78" s="5">
        <v>96</v>
      </c>
      <c r="O78" s="5">
        <v>96</v>
      </c>
      <c r="P78" s="5">
        <v>83</v>
      </c>
      <c r="Q78" s="5">
        <v>90</v>
      </c>
      <c r="R78" s="5">
        <v>88</v>
      </c>
      <c r="S78" s="5">
        <v>86</v>
      </c>
      <c r="T78" s="5">
        <f t="shared" si="5"/>
        <v>539</v>
      </c>
      <c r="U78" s="5">
        <f t="shared" si="6"/>
        <v>1072</v>
      </c>
    </row>
    <row r="79" spans="1:21" ht="15.5" x14ac:dyDescent="0.35">
      <c r="A79" s="5">
        <v>62</v>
      </c>
      <c r="B79" s="16">
        <v>245</v>
      </c>
      <c r="C79" s="17" t="s">
        <v>64</v>
      </c>
      <c r="D79" s="17" t="s">
        <v>65</v>
      </c>
      <c r="E79" s="16" t="s">
        <v>13</v>
      </c>
      <c r="F79" s="16" t="s">
        <v>241</v>
      </c>
      <c r="G79" s="5">
        <v>95</v>
      </c>
      <c r="H79" s="5">
        <v>88</v>
      </c>
      <c r="I79" s="5">
        <v>83</v>
      </c>
      <c r="J79" s="5">
        <v>79</v>
      </c>
      <c r="K79" s="5">
        <v>90</v>
      </c>
      <c r="L79" s="5">
        <v>94</v>
      </c>
      <c r="M79" s="5">
        <f t="shared" si="4"/>
        <v>529</v>
      </c>
      <c r="N79" s="5">
        <v>95</v>
      </c>
      <c r="O79" s="5">
        <v>94</v>
      </c>
      <c r="P79" s="5">
        <v>84</v>
      </c>
      <c r="Q79" s="5">
        <v>85</v>
      </c>
      <c r="R79" s="5">
        <v>91</v>
      </c>
      <c r="S79" s="5">
        <v>91</v>
      </c>
      <c r="T79" s="5">
        <f t="shared" si="5"/>
        <v>540</v>
      </c>
      <c r="U79" s="5">
        <f t="shared" si="6"/>
        <v>1069</v>
      </c>
    </row>
    <row r="80" spans="1:21" ht="15.5" x14ac:dyDescent="0.35">
      <c r="A80" s="5">
        <v>63</v>
      </c>
      <c r="B80" s="16">
        <v>222</v>
      </c>
      <c r="C80" s="17" t="s">
        <v>271</v>
      </c>
      <c r="D80" s="17" t="s">
        <v>272</v>
      </c>
      <c r="E80" s="16" t="s">
        <v>6</v>
      </c>
      <c r="F80" s="16" t="s">
        <v>239</v>
      </c>
      <c r="G80" s="5">
        <v>93</v>
      </c>
      <c r="H80" s="5">
        <v>96</v>
      </c>
      <c r="I80" s="5">
        <v>80</v>
      </c>
      <c r="J80" s="5">
        <v>88</v>
      </c>
      <c r="K80" s="5">
        <v>90</v>
      </c>
      <c r="L80" s="5">
        <v>85</v>
      </c>
      <c r="M80" s="5">
        <f t="shared" si="4"/>
        <v>532</v>
      </c>
      <c r="N80" s="5">
        <v>94</v>
      </c>
      <c r="O80" s="5">
        <v>97</v>
      </c>
      <c r="P80" s="5">
        <v>84</v>
      </c>
      <c r="Q80" s="5">
        <v>87</v>
      </c>
      <c r="R80" s="5">
        <v>89</v>
      </c>
      <c r="S80" s="5">
        <v>86</v>
      </c>
      <c r="T80" s="5">
        <f t="shared" si="5"/>
        <v>537</v>
      </c>
      <c r="U80" s="5">
        <f t="shared" si="6"/>
        <v>1069</v>
      </c>
    </row>
    <row r="81" spans="1:21" ht="15.5" x14ac:dyDescent="0.35">
      <c r="A81" s="5">
        <v>64</v>
      </c>
      <c r="B81" s="16">
        <v>421</v>
      </c>
      <c r="C81" s="17" t="s">
        <v>95</v>
      </c>
      <c r="D81" s="17" t="s">
        <v>96</v>
      </c>
      <c r="E81" s="16" t="s">
        <v>6</v>
      </c>
      <c r="F81" s="16" t="s">
        <v>227</v>
      </c>
      <c r="G81" s="5">
        <v>96</v>
      </c>
      <c r="H81" s="5">
        <v>100</v>
      </c>
      <c r="I81" s="5">
        <v>84</v>
      </c>
      <c r="J81" s="5">
        <v>90</v>
      </c>
      <c r="K81" s="5">
        <v>87</v>
      </c>
      <c r="L81" s="5">
        <v>90</v>
      </c>
      <c r="M81" s="5">
        <f t="shared" si="4"/>
        <v>547</v>
      </c>
      <c r="N81" s="5">
        <v>97</v>
      </c>
      <c r="O81" s="5">
        <v>98</v>
      </c>
      <c r="P81" s="5">
        <v>85</v>
      </c>
      <c r="Q81" s="5">
        <v>75</v>
      </c>
      <c r="R81" s="5">
        <v>84</v>
      </c>
      <c r="S81" s="5">
        <v>82</v>
      </c>
      <c r="T81" s="5">
        <f t="shared" si="5"/>
        <v>521</v>
      </c>
      <c r="U81" s="5">
        <f t="shared" si="6"/>
        <v>1068</v>
      </c>
    </row>
    <row r="82" spans="1:21" ht="15.5" x14ac:dyDescent="0.35">
      <c r="A82" s="5">
        <v>65</v>
      </c>
      <c r="B82" s="16">
        <v>272</v>
      </c>
      <c r="C82" s="17" t="s">
        <v>273</v>
      </c>
      <c r="D82" s="17" t="s">
        <v>274</v>
      </c>
      <c r="E82" s="16" t="s">
        <v>13</v>
      </c>
      <c r="F82" s="16" t="s">
        <v>211</v>
      </c>
      <c r="G82" s="5">
        <v>96</v>
      </c>
      <c r="H82" s="5">
        <v>96</v>
      </c>
      <c r="I82" s="5">
        <v>88</v>
      </c>
      <c r="J82" s="5">
        <v>83</v>
      </c>
      <c r="K82" s="5">
        <v>91</v>
      </c>
      <c r="L82" s="5">
        <v>89</v>
      </c>
      <c r="M82" s="5">
        <f t="shared" ref="M82:M87" si="7">SUM(G82:L82)</f>
        <v>543</v>
      </c>
      <c r="N82" s="5">
        <v>92</v>
      </c>
      <c r="O82" s="5">
        <v>91</v>
      </c>
      <c r="P82" s="5">
        <v>76</v>
      </c>
      <c r="Q82" s="5">
        <v>81</v>
      </c>
      <c r="R82" s="5">
        <v>87</v>
      </c>
      <c r="S82" s="5">
        <v>87</v>
      </c>
      <c r="T82" s="5">
        <f t="shared" ref="T82:T87" si="8">SUM(N82:S82)</f>
        <v>514</v>
      </c>
      <c r="U82" s="5">
        <f t="shared" ref="U82:U87" si="9">SUM(T82,M82)</f>
        <v>1057</v>
      </c>
    </row>
    <row r="83" spans="1:21" ht="15.5" x14ac:dyDescent="0.35">
      <c r="A83" s="5">
        <v>66</v>
      </c>
      <c r="B83" s="16">
        <v>206</v>
      </c>
      <c r="C83" s="17" t="s">
        <v>671</v>
      </c>
      <c r="D83" s="17" t="s">
        <v>269</v>
      </c>
      <c r="E83" s="16" t="s">
        <v>6</v>
      </c>
      <c r="F83" s="16" t="s">
        <v>227</v>
      </c>
      <c r="G83" s="5">
        <v>91</v>
      </c>
      <c r="H83" s="5">
        <v>93</v>
      </c>
      <c r="I83" s="5">
        <v>83</v>
      </c>
      <c r="J83" s="5">
        <v>83</v>
      </c>
      <c r="K83" s="5">
        <v>82</v>
      </c>
      <c r="L83" s="5">
        <v>89</v>
      </c>
      <c r="M83" s="5">
        <f t="shared" si="7"/>
        <v>521</v>
      </c>
      <c r="N83" s="5">
        <v>95</v>
      </c>
      <c r="O83" s="5">
        <v>95</v>
      </c>
      <c r="P83" s="5">
        <v>84</v>
      </c>
      <c r="Q83" s="5">
        <v>89</v>
      </c>
      <c r="R83" s="5">
        <v>81</v>
      </c>
      <c r="S83" s="5">
        <v>89</v>
      </c>
      <c r="T83" s="5">
        <f t="shared" si="8"/>
        <v>533</v>
      </c>
      <c r="U83" s="5">
        <f t="shared" si="9"/>
        <v>1054</v>
      </c>
    </row>
    <row r="84" spans="1:21" ht="15.5" x14ac:dyDescent="0.35">
      <c r="A84" s="5">
        <v>67</v>
      </c>
      <c r="B84" s="16">
        <v>119</v>
      </c>
      <c r="C84" s="17" t="s">
        <v>10</v>
      </c>
      <c r="D84" s="17" t="s">
        <v>12</v>
      </c>
      <c r="E84" s="16" t="s">
        <v>13</v>
      </c>
      <c r="F84" s="16" t="s">
        <v>240</v>
      </c>
      <c r="G84" s="5">
        <v>97</v>
      </c>
      <c r="H84" s="5">
        <v>94</v>
      </c>
      <c r="I84" s="5">
        <v>88</v>
      </c>
      <c r="J84" s="5">
        <v>74</v>
      </c>
      <c r="K84" s="5">
        <v>91</v>
      </c>
      <c r="L84" s="5">
        <v>86</v>
      </c>
      <c r="M84" s="5">
        <f t="shared" si="7"/>
        <v>530</v>
      </c>
      <c r="N84" s="5">
        <v>94</v>
      </c>
      <c r="O84" s="5">
        <v>95</v>
      </c>
      <c r="P84" s="5">
        <v>78</v>
      </c>
      <c r="Q84" s="5">
        <v>82</v>
      </c>
      <c r="R84" s="5">
        <v>89</v>
      </c>
      <c r="S84" s="5">
        <v>86</v>
      </c>
      <c r="T84" s="5">
        <f t="shared" si="8"/>
        <v>524</v>
      </c>
      <c r="U84" s="5">
        <f t="shared" si="9"/>
        <v>1054</v>
      </c>
    </row>
    <row r="85" spans="1:21" ht="15.5" x14ac:dyDescent="0.35">
      <c r="A85" s="5">
        <v>68</v>
      </c>
      <c r="B85" s="16">
        <v>125</v>
      </c>
      <c r="C85" s="17" t="s">
        <v>263</v>
      </c>
      <c r="D85" s="17" t="s">
        <v>34</v>
      </c>
      <c r="E85" s="16" t="s">
        <v>6</v>
      </c>
      <c r="F85" s="16" t="s">
        <v>212</v>
      </c>
      <c r="G85" s="5">
        <v>95</v>
      </c>
      <c r="H85" s="5">
        <v>98</v>
      </c>
      <c r="I85" s="5">
        <v>81</v>
      </c>
      <c r="J85" s="5">
        <v>79</v>
      </c>
      <c r="K85" s="5">
        <v>87</v>
      </c>
      <c r="L85" s="5">
        <v>91</v>
      </c>
      <c r="M85" s="5">
        <f t="shared" si="7"/>
        <v>531</v>
      </c>
      <c r="N85" s="5">
        <v>89</v>
      </c>
      <c r="O85" s="5">
        <v>91</v>
      </c>
      <c r="P85" s="5">
        <v>81</v>
      </c>
      <c r="Q85" s="5">
        <v>78</v>
      </c>
      <c r="R85" s="5">
        <v>88</v>
      </c>
      <c r="S85" s="5">
        <v>94</v>
      </c>
      <c r="T85" s="5">
        <f t="shared" si="8"/>
        <v>521</v>
      </c>
      <c r="U85" s="5">
        <f t="shared" si="9"/>
        <v>1052</v>
      </c>
    </row>
    <row r="86" spans="1:21" ht="15.5" x14ac:dyDescent="0.35">
      <c r="A86" s="5">
        <v>69</v>
      </c>
      <c r="B86" s="16">
        <v>214</v>
      </c>
      <c r="C86" s="17" t="s">
        <v>270</v>
      </c>
      <c r="D86" s="17" t="s">
        <v>78</v>
      </c>
      <c r="E86" s="16" t="s">
        <v>13</v>
      </c>
      <c r="F86" s="16" t="s">
        <v>210</v>
      </c>
      <c r="G86" s="5">
        <v>94</v>
      </c>
      <c r="H86" s="5">
        <v>95</v>
      </c>
      <c r="I86" s="5">
        <v>87</v>
      </c>
      <c r="J86" s="5">
        <v>84</v>
      </c>
      <c r="K86" s="5">
        <v>87</v>
      </c>
      <c r="L86" s="5">
        <v>80</v>
      </c>
      <c r="M86" s="5">
        <f t="shared" si="7"/>
        <v>527</v>
      </c>
      <c r="N86" s="5">
        <v>95</v>
      </c>
      <c r="O86" s="5">
        <v>93</v>
      </c>
      <c r="P86" s="5">
        <v>83</v>
      </c>
      <c r="Q86" s="5">
        <v>83</v>
      </c>
      <c r="R86" s="5">
        <v>84</v>
      </c>
      <c r="S86" s="5">
        <v>83</v>
      </c>
      <c r="T86" s="5">
        <f t="shared" si="8"/>
        <v>521</v>
      </c>
      <c r="U86" s="5">
        <f t="shared" si="9"/>
        <v>1048</v>
      </c>
    </row>
    <row r="87" spans="1:21" ht="15.5" x14ac:dyDescent="0.35">
      <c r="A87" s="5">
        <v>70</v>
      </c>
      <c r="B87" s="16">
        <v>379</v>
      </c>
      <c r="C87" s="17" t="s">
        <v>278</v>
      </c>
      <c r="D87" s="17" t="s">
        <v>52</v>
      </c>
      <c r="E87" s="16" t="s">
        <v>13</v>
      </c>
      <c r="F87" s="16" t="s">
        <v>212</v>
      </c>
      <c r="G87" s="5">
        <v>93</v>
      </c>
      <c r="H87" s="5">
        <v>93</v>
      </c>
      <c r="I87" s="5">
        <v>85</v>
      </c>
      <c r="J87" s="5">
        <v>87</v>
      </c>
      <c r="K87" s="5">
        <v>88</v>
      </c>
      <c r="L87" s="5">
        <v>90</v>
      </c>
      <c r="M87" s="5">
        <f t="shared" si="7"/>
        <v>536</v>
      </c>
      <c r="N87" s="5">
        <v>90</v>
      </c>
      <c r="O87" s="5">
        <v>90</v>
      </c>
      <c r="P87" s="5">
        <v>73</v>
      </c>
      <c r="Q87" s="5">
        <v>71</v>
      </c>
      <c r="R87" s="5">
        <v>81</v>
      </c>
      <c r="S87" s="5">
        <v>85</v>
      </c>
      <c r="T87" s="5">
        <f t="shared" si="8"/>
        <v>490</v>
      </c>
      <c r="U87" s="5">
        <f t="shared" si="9"/>
        <v>1026</v>
      </c>
    </row>
    <row r="88" spans="1:21" ht="15.5" x14ac:dyDescent="0.35">
      <c r="A88" s="5"/>
      <c r="B88" s="16"/>
      <c r="C88" s="17"/>
      <c r="D88" s="17"/>
      <c r="E88" s="16"/>
      <c r="F88" s="1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5" x14ac:dyDescent="0.35">
      <c r="A89" s="5"/>
      <c r="B89" s="16" t="s">
        <v>665</v>
      </c>
      <c r="C89" s="17" t="s">
        <v>43</v>
      </c>
      <c r="D89" s="17" t="s">
        <v>44</v>
      </c>
      <c r="E89" s="16" t="s">
        <v>9</v>
      </c>
      <c r="F89" s="16" t="s">
        <v>217</v>
      </c>
      <c r="G89" s="5">
        <v>92</v>
      </c>
      <c r="H89" s="5">
        <v>93</v>
      </c>
      <c r="I89" s="5">
        <v>92</v>
      </c>
      <c r="J89" s="5">
        <v>91</v>
      </c>
      <c r="K89" s="5">
        <v>82</v>
      </c>
      <c r="L89" s="5">
        <v>89</v>
      </c>
      <c r="M89" s="5">
        <f>SUM(G89:L89)</f>
        <v>539</v>
      </c>
      <c r="N89" s="5">
        <v>97</v>
      </c>
      <c r="O89" s="5">
        <v>92</v>
      </c>
      <c r="P89" s="5">
        <v>92</v>
      </c>
      <c r="Q89" s="5">
        <v>92</v>
      </c>
      <c r="R89" s="5">
        <v>89</v>
      </c>
      <c r="S89" s="5">
        <v>91</v>
      </c>
      <c r="T89" s="5">
        <f>SUM(N89:S89)</f>
        <v>553</v>
      </c>
      <c r="U89" s="5">
        <f>SUM(T89,M89)</f>
        <v>1092</v>
      </c>
    </row>
    <row r="90" spans="1:21" x14ac:dyDescent="0.3">
      <c r="B90" s="19" t="s">
        <v>666</v>
      </c>
    </row>
  </sheetData>
  <phoneticPr fontId="4" type="noConversion"/>
  <conditionalFormatting sqref="G1:L17 G18:U89">
    <cfRule type="cellIs" dxfId="7" priority="1" stopIfTrue="1" operator="equal">
      <formula>100</formula>
    </cfRule>
  </conditionalFormatting>
  <printOptions horizontalCentered="1"/>
  <pageMargins left="0.2" right="0.2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3"/>
  <sheetViews>
    <sheetView workbookViewId="0"/>
  </sheetViews>
  <sheetFormatPr defaultColWidth="9.1796875" defaultRowHeight="14" x14ac:dyDescent="0.3"/>
  <cols>
    <col min="1" max="1" width="7.26953125" style="19" customWidth="1"/>
    <col min="2" max="2" width="7.81640625" style="19" bestFit="1" customWidth="1"/>
    <col min="3" max="3" width="19.7265625" style="19" customWidth="1"/>
    <col min="4" max="4" width="13.81640625" style="19" customWidth="1"/>
    <col min="5" max="5" width="5.54296875" style="19" customWidth="1"/>
    <col min="6" max="6" width="6.453125" style="19" customWidth="1"/>
    <col min="7" max="7" width="5.1796875" style="19" hidden="1" customWidth="1"/>
    <col min="8" max="10" width="3.81640625" style="19" hidden="1" customWidth="1"/>
    <col min="11" max="13" width="5.1796875" style="19" hidden="1" customWidth="1"/>
    <col min="14" max="14" width="6.7265625" style="19" customWidth="1"/>
    <col min="15" max="15" width="5.1796875" style="19" hidden="1" customWidth="1"/>
    <col min="16" max="17" width="3.81640625" style="19" hidden="1" customWidth="1"/>
    <col min="18" max="18" width="5.1796875" style="19" hidden="1" customWidth="1"/>
    <col min="19" max="20" width="3.81640625" style="19" hidden="1" customWidth="1"/>
    <col min="21" max="21" width="6" style="19" hidden="1" customWidth="1"/>
    <col min="22" max="22" width="6.7265625" style="19" customWidth="1"/>
    <col min="23" max="23" width="7.7265625" style="19" customWidth="1"/>
    <col min="24" max="24" width="7.453125" style="19" customWidth="1"/>
    <col min="25" max="25" width="8.26953125" style="19" bestFit="1" customWidth="1"/>
    <col min="26" max="26" width="5.1796875" style="19" bestFit="1" customWidth="1"/>
    <col min="27" max="29" width="3.81640625" style="19" bestFit="1" customWidth="1"/>
    <col min="30" max="30" width="5.1796875" style="19" bestFit="1" customWidth="1"/>
    <col min="31" max="32" width="3.81640625" style="19" bestFit="1" customWidth="1"/>
    <col min="33" max="33" width="5.1796875" style="19" bestFit="1" customWidth="1"/>
    <col min="34" max="16384" width="9.1796875" style="19"/>
  </cols>
  <sheetData>
    <row r="1" spans="1:25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8" customFormat="1" ht="20" x14ac:dyDescent="0.4">
      <c r="A2" s="6" t="s">
        <v>294</v>
      </c>
      <c r="B2" s="6"/>
      <c r="C2" s="6"/>
      <c r="D2" s="6"/>
      <c r="E2" s="6"/>
      <c r="F2" s="6"/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8" customFormat="1" ht="20" x14ac:dyDescent="0.4">
      <c r="A3" s="6" t="s">
        <v>295</v>
      </c>
      <c r="B3" s="6"/>
      <c r="C3" s="6"/>
      <c r="D3" s="6"/>
      <c r="E3" s="6"/>
      <c r="F3" s="6"/>
      <c r="G3" s="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10" customFormat="1" ht="15.5" x14ac:dyDescent="0.35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s="10" customFormat="1" ht="15.5" x14ac:dyDescent="0.35">
      <c r="A5" s="9" t="s">
        <v>246</v>
      </c>
      <c r="B5" s="9"/>
      <c r="C5" s="9"/>
      <c r="D5" s="9"/>
      <c r="E5" s="9" t="s">
        <v>687</v>
      </c>
      <c r="F5" s="9"/>
      <c r="G5" s="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20">
        <v>1269.2</v>
      </c>
    </row>
    <row r="6" spans="1:25" s="10" customFormat="1" ht="15.5" x14ac:dyDescent="0.35">
      <c r="A6" s="9" t="s">
        <v>247</v>
      </c>
      <c r="B6" s="9"/>
      <c r="C6" s="9"/>
      <c r="D6" s="9"/>
      <c r="E6" s="9" t="s">
        <v>688</v>
      </c>
      <c r="F6" s="9"/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20">
        <v>1269</v>
      </c>
    </row>
    <row r="7" spans="1:25" s="10" customFormat="1" ht="15.5" x14ac:dyDescent="0.35">
      <c r="A7" s="9" t="s">
        <v>248</v>
      </c>
      <c r="B7" s="9"/>
      <c r="C7" s="9"/>
      <c r="D7" s="9"/>
      <c r="E7" s="9" t="s">
        <v>680</v>
      </c>
      <c r="F7" s="9"/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20">
        <v>1268.9000000000001</v>
      </c>
    </row>
    <row r="8" spans="1:25" s="10" customFormat="1" ht="15.5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s="10" customFormat="1" ht="15.5" x14ac:dyDescent="0.35">
      <c r="A9" s="9" t="s">
        <v>249</v>
      </c>
      <c r="B9" s="9"/>
      <c r="C9" s="9"/>
      <c r="D9" s="9"/>
      <c r="E9" s="9" t="s">
        <v>681</v>
      </c>
      <c r="F9" s="9"/>
      <c r="G9" s="9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1">
        <v>1168</v>
      </c>
    </row>
    <row r="10" spans="1:25" s="10" customFormat="1" ht="15.5" x14ac:dyDescent="0.35">
      <c r="A10" s="9" t="s">
        <v>256</v>
      </c>
      <c r="B10" s="9"/>
      <c r="C10" s="9"/>
      <c r="D10" s="9"/>
      <c r="E10" s="9" t="s">
        <v>682</v>
      </c>
      <c r="F10" s="9"/>
      <c r="G10" s="9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1">
        <v>1165</v>
      </c>
    </row>
    <row r="11" spans="1:25" s="10" customFormat="1" ht="15.5" x14ac:dyDescent="0.35">
      <c r="A11" s="9" t="s">
        <v>257</v>
      </c>
      <c r="B11" s="9"/>
      <c r="C11" s="9"/>
      <c r="D11" s="9"/>
      <c r="E11" s="9" t="s">
        <v>686</v>
      </c>
      <c r="F11" s="9"/>
      <c r="G11" s="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1">
        <v>1164</v>
      </c>
    </row>
    <row r="12" spans="1:25" s="10" customFormat="1" ht="15.5" x14ac:dyDescent="0.35">
      <c r="A12" s="9"/>
      <c r="B12" s="9"/>
      <c r="C12" s="9"/>
      <c r="D12" s="9"/>
    </row>
    <row r="13" spans="1:25" s="10" customFormat="1" ht="15.5" x14ac:dyDescent="0.35">
      <c r="A13" s="9" t="s">
        <v>250</v>
      </c>
      <c r="B13" s="9"/>
      <c r="C13" s="9"/>
      <c r="D13" s="9"/>
      <c r="E13" s="23" t="s">
        <v>683</v>
      </c>
      <c r="F13" s="9"/>
      <c r="G13" s="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">
        <v>1137</v>
      </c>
    </row>
    <row r="14" spans="1:25" s="10" customFormat="1" ht="15.5" x14ac:dyDescent="0.35">
      <c r="A14" s="9" t="s">
        <v>689</v>
      </c>
      <c r="B14" s="9"/>
      <c r="C14" s="9"/>
      <c r="D14" s="9"/>
      <c r="E14" s="9" t="s">
        <v>684</v>
      </c>
      <c r="F14" s="9"/>
      <c r="G14" s="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1">
        <v>1127</v>
      </c>
    </row>
    <row r="15" spans="1:25" s="10" customFormat="1" ht="15.5" x14ac:dyDescent="0.35">
      <c r="A15" s="9" t="s">
        <v>690</v>
      </c>
      <c r="B15" s="9"/>
      <c r="C15" s="9"/>
      <c r="D15" s="9"/>
      <c r="E15" s="9" t="s">
        <v>685</v>
      </c>
      <c r="F15" s="9"/>
      <c r="G15" s="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1">
        <v>1100</v>
      </c>
    </row>
    <row r="16" spans="1:25" s="10" customFormat="1" ht="15.5" x14ac:dyDescent="0.35">
      <c r="A16" s="9"/>
      <c r="B16" s="9"/>
      <c r="C16" s="9"/>
      <c r="D16" s="9"/>
      <c r="E16" s="9"/>
      <c r="F16" s="9"/>
      <c r="G16" s="9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12" customFormat="1" ht="15.5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" t="s">
        <v>663</v>
      </c>
      <c r="H17" s="11">
        <v>1</v>
      </c>
      <c r="I17" s="11">
        <v>2</v>
      </c>
      <c r="J17" s="11">
        <v>3</v>
      </c>
      <c r="K17" s="11">
        <v>4</v>
      </c>
      <c r="L17" s="11">
        <v>5</v>
      </c>
      <c r="M17" s="11">
        <v>6</v>
      </c>
      <c r="N17" s="11" t="s">
        <v>252</v>
      </c>
      <c r="O17" s="11" t="s">
        <v>674</v>
      </c>
      <c r="P17" s="11">
        <v>1</v>
      </c>
      <c r="Q17" s="11">
        <v>2</v>
      </c>
      <c r="R17" s="11">
        <v>3</v>
      </c>
      <c r="S17" s="11">
        <v>4</v>
      </c>
      <c r="T17" s="11">
        <v>5</v>
      </c>
      <c r="U17" s="11">
        <v>6</v>
      </c>
      <c r="V17" s="11" t="s">
        <v>253</v>
      </c>
      <c r="W17" s="11" t="s">
        <v>254</v>
      </c>
      <c r="X17" s="11" t="s">
        <v>255</v>
      </c>
      <c r="Y17" s="11" t="s">
        <v>254</v>
      </c>
    </row>
    <row r="18" spans="1:25" ht="15.5" x14ac:dyDescent="0.35">
      <c r="A18" s="5">
        <v>1</v>
      </c>
      <c r="B18" s="16">
        <v>164</v>
      </c>
      <c r="C18" s="17" t="s">
        <v>392</v>
      </c>
      <c r="D18" s="17" t="s">
        <v>393</v>
      </c>
      <c r="E18" s="16" t="s">
        <v>9</v>
      </c>
      <c r="F18" s="16" t="s">
        <v>229</v>
      </c>
      <c r="G18" s="16">
        <v>567</v>
      </c>
      <c r="H18" s="5">
        <v>99</v>
      </c>
      <c r="I18" s="5">
        <v>99</v>
      </c>
      <c r="J18" s="5">
        <v>95</v>
      </c>
      <c r="K18" s="5">
        <v>99</v>
      </c>
      <c r="L18" s="5">
        <v>98</v>
      </c>
      <c r="M18" s="5">
        <v>86</v>
      </c>
      <c r="N18" s="5">
        <f t="shared" ref="N18:N49" si="0">SUM(H18:M18)</f>
        <v>576</v>
      </c>
      <c r="O18" s="5">
        <v>480</v>
      </c>
      <c r="P18" s="5">
        <v>99</v>
      </c>
      <c r="Q18" s="5">
        <v>99</v>
      </c>
      <c r="R18" s="5">
        <v>100</v>
      </c>
      <c r="S18" s="5">
        <v>98</v>
      </c>
      <c r="T18" s="5">
        <v>99</v>
      </c>
      <c r="U18" s="5">
        <v>99</v>
      </c>
      <c r="V18" s="5">
        <f t="shared" ref="V18:V49" si="1">SUM(P18:U18)</f>
        <v>594</v>
      </c>
      <c r="W18" s="5">
        <f t="shared" ref="W18:W49" si="2">N18+V18</f>
        <v>1170</v>
      </c>
      <c r="X18" s="18">
        <v>99.2</v>
      </c>
      <c r="Y18" s="24">
        <f t="shared" ref="Y18:Y25" si="3">SUM(W18:X18)</f>
        <v>1269.2</v>
      </c>
    </row>
    <row r="19" spans="1:25" ht="15.5" x14ac:dyDescent="0.35">
      <c r="A19" s="5">
        <v>2</v>
      </c>
      <c r="B19" s="16">
        <v>317</v>
      </c>
      <c r="C19" s="17" t="s">
        <v>416</v>
      </c>
      <c r="D19" s="17" t="s">
        <v>361</v>
      </c>
      <c r="E19" s="16" t="s">
        <v>9</v>
      </c>
      <c r="F19" s="16" t="s">
        <v>222</v>
      </c>
      <c r="G19" s="16">
        <v>524</v>
      </c>
      <c r="H19" s="5">
        <v>99</v>
      </c>
      <c r="I19" s="5">
        <v>97</v>
      </c>
      <c r="J19" s="5">
        <v>96</v>
      </c>
      <c r="K19" s="5">
        <v>96</v>
      </c>
      <c r="L19" s="5">
        <v>97</v>
      </c>
      <c r="M19" s="5">
        <v>98</v>
      </c>
      <c r="N19" s="5">
        <f t="shared" si="0"/>
        <v>583</v>
      </c>
      <c r="O19" s="5" t="s">
        <v>675</v>
      </c>
      <c r="P19" s="5">
        <v>97</v>
      </c>
      <c r="Q19" s="5">
        <v>97</v>
      </c>
      <c r="R19" s="5">
        <v>99</v>
      </c>
      <c r="S19" s="5">
        <v>97</v>
      </c>
      <c r="T19" s="5">
        <v>98</v>
      </c>
      <c r="U19" s="5">
        <v>99</v>
      </c>
      <c r="V19" s="5">
        <f t="shared" si="1"/>
        <v>587</v>
      </c>
      <c r="W19" s="5">
        <f t="shared" si="2"/>
        <v>1170</v>
      </c>
      <c r="X19" s="18">
        <v>99</v>
      </c>
      <c r="Y19" s="24">
        <f t="shared" si="3"/>
        <v>1269</v>
      </c>
    </row>
    <row r="20" spans="1:25" ht="15.5" x14ac:dyDescent="0.35">
      <c r="A20" s="5">
        <v>3</v>
      </c>
      <c r="B20" s="16">
        <v>153</v>
      </c>
      <c r="C20" s="17" t="s">
        <v>376</v>
      </c>
      <c r="D20" s="17" t="s">
        <v>377</v>
      </c>
      <c r="E20" s="16" t="s">
        <v>6</v>
      </c>
      <c r="F20" s="16" t="s">
        <v>231</v>
      </c>
      <c r="G20" s="16">
        <v>557</v>
      </c>
      <c r="H20" s="5">
        <v>97</v>
      </c>
      <c r="I20" s="5">
        <v>96</v>
      </c>
      <c r="J20" s="5">
        <v>97</v>
      </c>
      <c r="K20" s="5">
        <v>96</v>
      </c>
      <c r="L20" s="5">
        <v>99</v>
      </c>
      <c r="M20" s="5">
        <v>100</v>
      </c>
      <c r="N20" s="5">
        <f t="shared" si="0"/>
        <v>585</v>
      </c>
      <c r="O20" s="5" t="s">
        <v>675</v>
      </c>
      <c r="P20" s="5">
        <v>97</v>
      </c>
      <c r="Q20" s="5">
        <v>96</v>
      </c>
      <c r="R20" s="5">
        <v>98</v>
      </c>
      <c r="S20" s="5">
        <v>99</v>
      </c>
      <c r="T20" s="5">
        <v>97</v>
      </c>
      <c r="U20" s="5">
        <v>97</v>
      </c>
      <c r="V20" s="5">
        <f t="shared" si="1"/>
        <v>584</v>
      </c>
      <c r="W20" s="5">
        <f t="shared" si="2"/>
        <v>1169</v>
      </c>
      <c r="X20" s="18">
        <v>99.9</v>
      </c>
      <c r="Y20" s="24">
        <f t="shared" si="3"/>
        <v>1268.9000000000001</v>
      </c>
    </row>
    <row r="21" spans="1:25" ht="15.5" x14ac:dyDescent="0.35">
      <c r="A21" s="5">
        <v>4</v>
      </c>
      <c r="B21" s="16">
        <v>279</v>
      </c>
      <c r="C21" s="17" t="s">
        <v>380</v>
      </c>
      <c r="D21" s="17" t="s">
        <v>361</v>
      </c>
      <c r="E21" s="16" t="s">
        <v>9</v>
      </c>
      <c r="F21" s="16" t="s">
        <v>212</v>
      </c>
      <c r="G21" s="16">
        <v>559</v>
      </c>
      <c r="H21" s="5">
        <v>98</v>
      </c>
      <c r="I21" s="5">
        <v>96</v>
      </c>
      <c r="J21" s="5">
        <v>99</v>
      </c>
      <c r="K21" s="5">
        <v>87</v>
      </c>
      <c r="L21" s="5">
        <v>100</v>
      </c>
      <c r="M21" s="5">
        <v>98</v>
      </c>
      <c r="N21" s="5">
        <f t="shared" si="0"/>
        <v>578</v>
      </c>
      <c r="O21" s="5">
        <v>475</v>
      </c>
      <c r="P21" s="5">
        <v>98</v>
      </c>
      <c r="Q21" s="5">
        <v>97</v>
      </c>
      <c r="R21" s="5">
        <v>99</v>
      </c>
      <c r="S21" s="5">
        <v>99</v>
      </c>
      <c r="T21" s="5">
        <v>98</v>
      </c>
      <c r="U21" s="5">
        <v>100</v>
      </c>
      <c r="V21" s="5">
        <f t="shared" si="1"/>
        <v>591</v>
      </c>
      <c r="W21" s="5">
        <f t="shared" si="2"/>
        <v>1169</v>
      </c>
      <c r="X21" s="18">
        <v>99.3</v>
      </c>
      <c r="Y21" s="24">
        <f t="shared" si="3"/>
        <v>1268.3</v>
      </c>
    </row>
    <row r="22" spans="1:25" ht="15.5" x14ac:dyDescent="0.35">
      <c r="A22" s="5">
        <v>5</v>
      </c>
      <c r="B22" s="16">
        <v>190</v>
      </c>
      <c r="C22" s="17" t="s">
        <v>479</v>
      </c>
      <c r="D22" s="17" t="s">
        <v>397</v>
      </c>
      <c r="E22" s="16" t="s">
        <v>9</v>
      </c>
      <c r="F22" s="16" t="s">
        <v>215</v>
      </c>
      <c r="G22" s="16">
        <v>507</v>
      </c>
      <c r="H22" s="5">
        <v>93</v>
      </c>
      <c r="I22" s="5">
        <v>98</v>
      </c>
      <c r="J22" s="5">
        <v>97</v>
      </c>
      <c r="K22" s="5">
        <v>98</v>
      </c>
      <c r="L22" s="5">
        <v>97</v>
      </c>
      <c r="M22" s="5">
        <v>97</v>
      </c>
      <c r="N22" s="5">
        <f t="shared" si="0"/>
        <v>580</v>
      </c>
      <c r="O22" s="5">
        <v>467</v>
      </c>
      <c r="P22" s="5">
        <v>98</v>
      </c>
      <c r="Q22" s="5">
        <v>97</v>
      </c>
      <c r="R22" s="5">
        <v>97</v>
      </c>
      <c r="S22" s="5">
        <v>96</v>
      </c>
      <c r="T22" s="5">
        <v>99</v>
      </c>
      <c r="U22" s="5">
        <v>97</v>
      </c>
      <c r="V22" s="5">
        <f t="shared" si="1"/>
        <v>584</v>
      </c>
      <c r="W22" s="5">
        <f t="shared" si="2"/>
        <v>1164</v>
      </c>
      <c r="X22" s="18">
        <v>102</v>
      </c>
      <c r="Y22" s="24">
        <f t="shared" si="3"/>
        <v>1266</v>
      </c>
    </row>
    <row r="23" spans="1:25" ht="15.5" x14ac:dyDescent="0.35">
      <c r="A23" s="5">
        <v>6</v>
      </c>
      <c r="B23" s="16">
        <v>405</v>
      </c>
      <c r="C23" s="17" t="s">
        <v>413</v>
      </c>
      <c r="D23" s="17" t="s">
        <v>414</v>
      </c>
      <c r="E23" s="16" t="s">
        <v>6</v>
      </c>
      <c r="F23" s="16" t="s">
        <v>415</v>
      </c>
      <c r="G23" s="16">
        <v>523</v>
      </c>
      <c r="H23" s="5">
        <v>97</v>
      </c>
      <c r="I23" s="5">
        <v>98</v>
      </c>
      <c r="J23" s="5">
        <v>96</v>
      </c>
      <c r="K23" s="5">
        <v>95</v>
      </c>
      <c r="L23" s="5">
        <v>99</v>
      </c>
      <c r="M23" s="5">
        <v>99</v>
      </c>
      <c r="N23" s="5">
        <f t="shared" si="0"/>
        <v>584</v>
      </c>
      <c r="O23" s="5" t="s">
        <v>675</v>
      </c>
      <c r="P23" s="5">
        <v>98</v>
      </c>
      <c r="Q23" s="5">
        <v>98</v>
      </c>
      <c r="R23" s="5">
        <v>97</v>
      </c>
      <c r="S23" s="5">
        <v>97</v>
      </c>
      <c r="T23" s="5">
        <v>98</v>
      </c>
      <c r="U23" s="5">
        <v>96</v>
      </c>
      <c r="V23" s="5">
        <f t="shared" si="1"/>
        <v>584</v>
      </c>
      <c r="W23" s="5">
        <f t="shared" si="2"/>
        <v>1168</v>
      </c>
      <c r="X23" s="18">
        <v>96.5</v>
      </c>
      <c r="Y23" s="24">
        <f t="shared" si="3"/>
        <v>1264.5</v>
      </c>
    </row>
    <row r="24" spans="1:25" ht="15.5" x14ac:dyDescent="0.35">
      <c r="A24" s="5">
        <v>7</v>
      </c>
      <c r="B24" s="16">
        <v>107</v>
      </c>
      <c r="C24" s="17" t="s">
        <v>396</v>
      </c>
      <c r="D24" s="17" t="s">
        <v>397</v>
      </c>
      <c r="E24" s="16" t="s">
        <v>6</v>
      </c>
      <c r="F24" s="16" t="s">
        <v>227</v>
      </c>
      <c r="G24" s="16">
        <v>570</v>
      </c>
      <c r="H24" s="5">
        <v>98</v>
      </c>
      <c r="I24" s="5">
        <v>96</v>
      </c>
      <c r="J24" s="5">
        <v>96</v>
      </c>
      <c r="K24" s="5">
        <v>98</v>
      </c>
      <c r="L24" s="5">
        <v>97</v>
      </c>
      <c r="M24" s="5">
        <v>96</v>
      </c>
      <c r="N24" s="5">
        <f t="shared" si="0"/>
        <v>581</v>
      </c>
      <c r="O24" s="5">
        <v>465</v>
      </c>
      <c r="P24" s="5">
        <v>98</v>
      </c>
      <c r="Q24" s="5">
        <v>98</v>
      </c>
      <c r="R24" s="5">
        <v>97</v>
      </c>
      <c r="S24" s="5">
        <v>95</v>
      </c>
      <c r="T24" s="5">
        <v>98</v>
      </c>
      <c r="U24" s="5">
        <v>97</v>
      </c>
      <c r="V24" s="5">
        <f t="shared" si="1"/>
        <v>583</v>
      </c>
      <c r="W24" s="5">
        <f t="shared" si="2"/>
        <v>1164</v>
      </c>
      <c r="X24" s="18">
        <v>99.1</v>
      </c>
      <c r="Y24" s="24">
        <f t="shared" si="3"/>
        <v>1263.0999999999999</v>
      </c>
    </row>
    <row r="25" spans="1:25" ht="15.5" x14ac:dyDescent="0.35">
      <c r="A25" s="5">
        <v>8</v>
      </c>
      <c r="B25" s="16">
        <v>348</v>
      </c>
      <c r="C25" s="17" t="s">
        <v>451</v>
      </c>
      <c r="D25" s="17" t="s">
        <v>478</v>
      </c>
      <c r="E25" s="16" t="s">
        <v>6</v>
      </c>
      <c r="F25" s="16" t="s">
        <v>432</v>
      </c>
      <c r="G25" s="16">
        <v>506</v>
      </c>
      <c r="H25" s="5">
        <v>97</v>
      </c>
      <c r="I25" s="5">
        <v>98</v>
      </c>
      <c r="J25" s="5">
        <v>98</v>
      </c>
      <c r="K25" s="5">
        <v>98</v>
      </c>
      <c r="L25" s="5">
        <v>98</v>
      </c>
      <c r="M25" s="5">
        <v>97</v>
      </c>
      <c r="N25" s="5">
        <f t="shared" si="0"/>
        <v>586</v>
      </c>
      <c r="O25" s="5" t="s">
        <v>675</v>
      </c>
      <c r="P25" s="5">
        <v>98</v>
      </c>
      <c r="Q25" s="5">
        <v>99</v>
      </c>
      <c r="R25" s="5">
        <v>95</v>
      </c>
      <c r="S25" s="5">
        <v>90</v>
      </c>
      <c r="T25" s="5">
        <v>98</v>
      </c>
      <c r="U25" s="5">
        <v>99</v>
      </c>
      <c r="V25" s="5">
        <f t="shared" si="1"/>
        <v>579</v>
      </c>
      <c r="W25" s="5">
        <f t="shared" si="2"/>
        <v>1165</v>
      </c>
      <c r="X25" s="18">
        <v>97.8</v>
      </c>
      <c r="Y25" s="24">
        <f t="shared" si="3"/>
        <v>1262.8</v>
      </c>
    </row>
    <row r="26" spans="1:25" ht="15.5" x14ac:dyDescent="0.35">
      <c r="A26" s="5">
        <v>9</v>
      </c>
      <c r="B26" s="16">
        <v>211</v>
      </c>
      <c r="C26" s="17" t="s">
        <v>473</v>
      </c>
      <c r="D26" s="17" t="s">
        <v>474</v>
      </c>
      <c r="E26" s="16" t="s">
        <v>9</v>
      </c>
      <c r="F26" s="16" t="s">
        <v>228</v>
      </c>
      <c r="G26" s="16">
        <v>503</v>
      </c>
      <c r="H26" s="5">
        <v>96</v>
      </c>
      <c r="I26" s="5">
        <v>98</v>
      </c>
      <c r="J26" s="5">
        <v>99</v>
      </c>
      <c r="K26" s="5">
        <v>95</v>
      </c>
      <c r="L26" s="5">
        <v>95</v>
      </c>
      <c r="M26" s="5">
        <v>98</v>
      </c>
      <c r="N26" s="5">
        <f t="shared" si="0"/>
        <v>581</v>
      </c>
      <c r="O26" s="5" t="s">
        <v>675</v>
      </c>
      <c r="P26" s="5">
        <v>97</v>
      </c>
      <c r="Q26" s="5">
        <v>95</v>
      </c>
      <c r="R26" s="5">
        <v>98</v>
      </c>
      <c r="S26" s="5">
        <v>97</v>
      </c>
      <c r="T26" s="5">
        <v>96</v>
      </c>
      <c r="U26" s="5">
        <v>99</v>
      </c>
      <c r="V26" s="5">
        <f t="shared" si="1"/>
        <v>582</v>
      </c>
      <c r="W26" s="5">
        <f t="shared" si="2"/>
        <v>1163</v>
      </c>
      <c r="X26" s="5"/>
    </row>
    <row r="27" spans="1:25" ht="15.5" x14ac:dyDescent="0.35">
      <c r="A27" s="5">
        <v>10</v>
      </c>
      <c r="B27" s="16">
        <v>443</v>
      </c>
      <c r="C27" s="17" t="s">
        <v>398</v>
      </c>
      <c r="D27" s="17" t="s">
        <v>399</v>
      </c>
      <c r="E27" s="16" t="s">
        <v>9</v>
      </c>
      <c r="F27" s="16" t="s">
        <v>222</v>
      </c>
      <c r="G27" s="16">
        <v>571</v>
      </c>
      <c r="H27" s="5">
        <v>98</v>
      </c>
      <c r="I27" s="5">
        <v>98</v>
      </c>
      <c r="J27" s="5">
        <v>96</v>
      </c>
      <c r="K27" s="5">
        <v>95</v>
      </c>
      <c r="L27" s="5">
        <v>99</v>
      </c>
      <c r="M27" s="5">
        <v>99</v>
      </c>
      <c r="N27" s="5">
        <f t="shared" si="0"/>
        <v>585</v>
      </c>
      <c r="O27" s="5" t="s">
        <v>675</v>
      </c>
      <c r="P27" s="5">
        <v>98</v>
      </c>
      <c r="Q27" s="5">
        <v>97</v>
      </c>
      <c r="R27" s="5">
        <v>94</v>
      </c>
      <c r="S27" s="5">
        <v>95</v>
      </c>
      <c r="T27" s="5">
        <v>95</v>
      </c>
      <c r="U27" s="5">
        <v>98</v>
      </c>
      <c r="V27" s="5">
        <f t="shared" si="1"/>
        <v>577</v>
      </c>
      <c r="W27" s="5">
        <f t="shared" si="2"/>
        <v>1162</v>
      </c>
      <c r="X27" s="5"/>
    </row>
    <row r="28" spans="1:25" ht="15.5" x14ac:dyDescent="0.35">
      <c r="A28" s="5">
        <v>11</v>
      </c>
      <c r="B28" s="16">
        <v>353</v>
      </c>
      <c r="C28" s="17" t="s">
        <v>491</v>
      </c>
      <c r="D28" s="17" t="s">
        <v>492</v>
      </c>
      <c r="E28" s="16" t="s">
        <v>9</v>
      </c>
      <c r="F28" s="16" t="s">
        <v>222</v>
      </c>
      <c r="G28" s="16">
        <v>515</v>
      </c>
      <c r="H28" s="5">
        <v>99</v>
      </c>
      <c r="I28" s="5">
        <v>97</v>
      </c>
      <c r="J28" s="5">
        <v>97</v>
      </c>
      <c r="K28" s="5">
        <v>92</v>
      </c>
      <c r="L28" s="5">
        <v>97</v>
      </c>
      <c r="M28" s="5">
        <v>97</v>
      </c>
      <c r="N28" s="5">
        <f t="shared" si="0"/>
        <v>579</v>
      </c>
      <c r="O28" s="5">
        <v>471</v>
      </c>
      <c r="P28" s="5">
        <v>95</v>
      </c>
      <c r="Q28" s="5">
        <v>96</v>
      </c>
      <c r="R28" s="5">
        <v>97</v>
      </c>
      <c r="S28" s="5">
        <v>99</v>
      </c>
      <c r="T28" s="5">
        <v>97</v>
      </c>
      <c r="U28" s="5">
        <v>98</v>
      </c>
      <c r="V28" s="5">
        <f t="shared" si="1"/>
        <v>582</v>
      </c>
      <c r="W28" s="5">
        <f t="shared" si="2"/>
        <v>1161</v>
      </c>
      <c r="X28" s="5"/>
    </row>
    <row r="29" spans="1:25" ht="15.5" x14ac:dyDescent="0.35">
      <c r="A29" s="5">
        <v>12</v>
      </c>
      <c r="B29" s="16">
        <v>169</v>
      </c>
      <c r="C29" s="17" t="s">
        <v>485</v>
      </c>
      <c r="D29" s="17" t="s">
        <v>486</v>
      </c>
      <c r="E29" s="16" t="s">
        <v>9</v>
      </c>
      <c r="F29" s="16" t="s">
        <v>233</v>
      </c>
      <c r="G29" s="16">
        <v>512</v>
      </c>
      <c r="H29" s="5">
        <v>97</v>
      </c>
      <c r="I29" s="5">
        <v>97</v>
      </c>
      <c r="J29" s="5">
        <v>97</v>
      </c>
      <c r="K29" s="5">
        <v>95</v>
      </c>
      <c r="L29" s="5">
        <v>97</v>
      </c>
      <c r="M29" s="5">
        <v>93</v>
      </c>
      <c r="N29" s="5">
        <f t="shared" si="0"/>
        <v>576</v>
      </c>
      <c r="O29" s="5">
        <v>479</v>
      </c>
      <c r="P29" s="5">
        <v>95</v>
      </c>
      <c r="Q29" s="5">
        <v>96</v>
      </c>
      <c r="R29" s="5">
        <v>99</v>
      </c>
      <c r="S29" s="5">
        <v>97</v>
      </c>
      <c r="T29" s="5">
        <v>99</v>
      </c>
      <c r="U29" s="5">
        <v>98</v>
      </c>
      <c r="V29" s="5">
        <f t="shared" si="1"/>
        <v>584</v>
      </c>
      <c r="W29" s="5">
        <f t="shared" si="2"/>
        <v>1160</v>
      </c>
      <c r="X29" s="5"/>
    </row>
    <row r="30" spans="1:25" ht="15.5" x14ac:dyDescent="0.35">
      <c r="A30" s="5">
        <v>13</v>
      </c>
      <c r="B30" s="16">
        <v>315</v>
      </c>
      <c r="C30" s="17" t="s">
        <v>406</v>
      </c>
      <c r="D30" s="17" t="s">
        <v>460</v>
      </c>
      <c r="E30" s="16" t="s">
        <v>9</v>
      </c>
      <c r="F30" s="16" t="s">
        <v>215</v>
      </c>
      <c r="G30" s="16">
        <v>517</v>
      </c>
      <c r="H30" s="5">
        <v>97</v>
      </c>
      <c r="I30" s="5">
        <v>96</v>
      </c>
      <c r="J30" s="5">
        <v>94</v>
      </c>
      <c r="K30" s="5">
        <v>95</v>
      </c>
      <c r="L30" s="5">
        <v>97</v>
      </c>
      <c r="M30" s="5">
        <v>99</v>
      </c>
      <c r="N30" s="5">
        <f t="shared" si="0"/>
        <v>578</v>
      </c>
      <c r="O30" s="5">
        <v>474</v>
      </c>
      <c r="P30" s="5">
        <v>95</v>
      </c>
      <c r="Q30" s="5">
        <v>98</v>
      </c>
      <c r="R30" s="5">
        <v>96</v>
      </c>
      <c r="S30" s="5">
        <v>97</v>
      </c>
      <c r="T30" s="5">
        <v>99</v>
      </c>
      <c r="U30" s="5">
        <v>97</v>
      </c>
      <c r="V30" s="5">
        <f t="shared" si="1"/>
        <v>582</v>
      </c>
      <c r="W30" s="5">
        <f t="shared" si="2"/>
        <v>1160</v>
      </c>
      <c r="X30" s="5"/>
    </row>
    <row r="31" spans="1:25" ht="15.5" x14ac:dyDescent="0.35">
      <c r="A31" s="5">
        <v>14</v>
      </c>
      <c r="B31" s="16">
        <v>401</v>
      </c>
      <c r="C31" s="17" t="s">
        <v>444</v>
      </c>
      <c r="D31" s="17" t="s">
        <v>375</v>
      </c>
      <c r="E31" s="16" t="s">
        <v>9</v>
      </c>
      <c r="F31" s="16" t="s">
        <v>207</v>
      </c>
      <c r="G31" s="16">
        <v>541</v>
      </c>
      <c r="H31" s="5">
        <v>96</v>
      </c>
      <c r="I31" s="5">
        <v>98</v>
      </c>
      <c r="J31" s="5">
        <v>97</v>
      </c>
      <c r="K31" s="5">
        <v>98</v>
      </c>
      <c r="L31" s="5">
        <v>95</v>
      </c>
      <c r="M31" s="5">
        <v>97</v>
      </c>
      <c r="N31" s="5">
        <f t="shared" si="0"/>
        <v>581</v>
      </c>
      <c r="O31" s="5">
        <v>464</v>
      </c>
      <c r="P31" s="5">
        <v>96</v>
      </c>
      <c r="Q31" s="5">
        <v>98</v>
      </c>
      <c r="R31" s="5">
        <v>96</v>
      </c>
      <c r="S31" s="5">
        <v>96</v>
      </c>
      <c r="T31" s="5">
        <v>97</v>
      </c>
      <c r="U31" s="5">
        <v>96</v>
      </c>
      <c r="V31" s="5">
        <f t="shared" si="1"/>
        <v>579</v>
      </c>
      <c r="W31" s="5">
        <f t="shared" si="2"/>
        <v>1160</v>
      </c>
      <c r="X31" s="5"/>
    </row>
    <row r="32" spans="1:25" ht="15.5" x14ac:dyDescent="0.35">
      <c r="A32" s="5">
        <v>15</v>
      </c>
      <c r="B32" s="16">
        <v>201</v>
      </c>
      <c r="C32" s="17" t="s">
        <v>439</v>
      </c>
      <c r="D32" s="17" t="s">
        <v>440</v>
      </c>
      <c r="E32" s="16" t="s">
        <v>9</v>
      </c>
      <c r="F32" s="16" t="s">
        <v>215</v>
      </c>
      <c r="G32" s="16">
        <v>538</v>
      </c>
      <c r="H32" s="5">
        <v>97</v>
      </c>
      <c r="I32" s="5">
        <v>96</v>
      </c>
      <c r="J32" s="5">
        <v>95</v>
      </c>
      <c r="K32" s="5">
        <v>99</v>
      </c>
      <c r="L32" s="5">
        <v>98</v>
      </c>
      <c r="M32" s="5">
        <v>98</v>
      </c>
      <c r="N32" s="5">
        <f t="shared" si="0"/>
        <v>583</v>
      </c>
      <c r="O32" s="5" t="s">
        <v>675</v>
      </c>
      <c r="P32" s="5">
        <v>97</v>
      </c>
      <c r="Q32" s="5">
        <v>97</v>
      </c>
      <c r="R32" s="5">
        <v>97</v>
      </c>
      <c r="S32" s="5">
        <v>95</v>
      </c>
      <c r="T32" s="5">
        <v>96</v>
      </c>
      <c r="U32" s="5">
        <v>95</v>
      </c>
      <c r="V32" s="5">
        <f t="shared" si="1"/>
        <v>577</v>
      </c>
      <c r="W32" s="5">
        <f t="shared" si="2"/>
        <v>1160</v>
      </c>
      <c r="X32" s="5"/>
    </row>
    <row r="33" spans="1:24" ht="15.5" x14ac:dyDescent="0.35">
      <c r="A33" s="5">
        <v>16</v>
      </c>
      <c r="B33" s="16">
        <v>255</v>
      </c>
      <c r="C33" s="17" t="s">
        <v>453</v>
      </c>
      <c r="D33" s="17" t="s">
        <v>454</v>
      </c>
      <c r="E33" s="16" t="s">
        <v>9</v>
      </c>
      <c r="F33" s="16" t="s">
        <v>212</v>
      </c>
      <c r="G33" s="16">
        <v>491</v>
      </c>
      <c r="H33" s="5">
        <v>95</v>
      </c>
      <c r="I33" s="5">
        <v>98</v>
      </c>
      <c r="J33" s="5">
        <v>93</v>
      </c>
      <c r="K33" s="5">
        <v>99</v>
      </c>
      <c r="L33" s="5">
        <v>96</v>
      </c>
      <c r="M33" s="5">
        <v>98</v>
      </c>
      <c r="N33" s="5">
        <f t="shared" si="0"/>
        <v>579</v>
      </c>
      <c r="O33" s="5">
        <v>470</v>
      </c>
      <c r="P33" s="5">
        <v>94</v>
      </c>
      <c r="Q33" s="5">
        <v>96</v>
      </c>
      <c r="R33" s="5">
        <v>97</v>
      </c>
      <c r="S33" s="5">
        <v>98</v>
      </c>
      <c r="T33" s="5">
        <v>97</v>
      </c>
      <c r="U33" s="5">
        <v>97</v>
      </c>
      <c r="V33" s="5">
        <f t="shared" si="1"/>
        <v>579</v>
      </c>
      <c r="W33" s="5">
        <f t="shared" si="2"/>
        <v>1158</v>
      </c>
      <c r="X33" s="5"/>
    </row>
    <row r="34" spans="1:24" ht="15.5" x14ac:dyDescent="0.35">
      <c r="A34" s="5">
        <v>17</v>
      </c>
      <c r="B34" s="16">
        <v>394</v>
      </c>
      <c r="C34" s="17" t="s">
        <v>422</v>
      </c>
      <c r="D34" s="17" t="s">
        <v>423</v>
      </c>
      <c r="E34" s="16" t="s">
        <v>6</v>
      </c>
      <c r="F34" s="16" t="s">
        <v>228</v>
      </c>
      <c r="G34" s="16">
        <v>528</v>
      </c>
      <c r="H34" s="5">
        <v>95</v>
      </c>
      <c r="I34" s="5">
        <v>98</v>
      </c>
      <c r="J34" s="5">
        <v>96</v>
      </c>
      <c r="K34" s="5">
        <v>100</v>
      </c>
      <c r="L34" s="5">
        <v>95</v>
      </c>
      <c r="M34" s="5">
        <v>96</v>
      </c>
      <c r="N34" s="5">
        <f t="shared" si="0"/>
        <v>580</v>
      </c>
      <c r="O34" s="5">
        <v>468</v>
      </c>
      <c r="P34" s="5">
        <v>97</v>
      </c>
      <c r="Q34" s="5">
        <v>95</v>
      </c>
      <c r="R34" s="5">
        <v>96</v>
      </c>
      <c r="S34" s="5">
        <v>97</v>
      </c>
      <c r="T34" s="5">
        <v>97</v>
      </c>
      <c r="U34" s="5">
        <v>96</v>
      </c>
      <c r="V34" s="5">
        <f t="shared" si="1"/>
        <v>578</v>
      </c>
      <c r="W34" s="5">
        <f t="shared" si="2"/>
        <v>1158</v>
      </c>
      <c r="X34" s="5"/>
    </row>
    <row r="35" spans="1:24" ht="15.5" x14ac:dyDescent="0.35">
      <c r="A35" s="5">
        <v>18</v>
      </c>
      <c r="B35" s="16">
        <v>381</v>
      </c>
      <c r="C35" s="17" t="s">
        <v>303</v>
      </c>
      <c r="D35" s="17" t="s">
        <v>304</v>
      </c>
      <c r="E35" s="16" t="s">
        <v>9</v>
      </c>
      <c r="F35" s="16" t="s">
        <v>212</v>
      </c>
      <c r="G35" s="16">
        <v>578</v>
      </c>
      <c r="H35" s="5">
        <v>96</v>
      </c>
      <c r="I35" s="5">
        <v>95</v>
      </c>
      <c r="J35" s="5">
        <v>99</v>
      </c>
      <c r="K35" s="5">
        <v>97</v>
      </c>
      <c r="L35" s="5">
        <v>99</v>
      </c>
      <c r="M35" s="5">
        <v>95</v>
      </c>
      <c r="N35" s="5">
        <f t="shared" si="0"/>
        <v>581</v>
      </c>
      <c r="O35" s="5">
        <v>466</v>
      </c>
      <c r="P35" s="5">
        <v>97</v>
      </c>
      <c r="Q35" s="5">
        <v>94</v>
      </c>
      <c r="R35" s="5">
        <v>96</v>
      </c>
      <c r="S35" s="5">
        <v>97</v>
      </c>
      <c r="T35" s="5">
        <v>96</v>
      </c>
      <c r="U35" s="5">
        <v>97</v>
      </c>
      <c r="V35" s="5">
        <f t="shared" si="1"/>
        <v>577</v>
      </c>
      <c r="W35" s="5">
        <f t="shared" si="2"/>
        <v>1158</v>
      </c>
      <c r="X35" s="5"/>
    </row>
    <row r="36" spans="1:24" ht="15.5" x14ac:dyDescent="0.35">
      <c r="A36" s="5">
        <v>19</v>
      </c>
      <c r="B36" s="16">
        <v>294</v>
      </c>
      <c r="C36" s="17" t="s">
        <v>470</v>
      </c>
      <c r="D36" s="17" t="s">
        <v>471</v>
      </c>
      <c r="E36" s="16" t="s">
        <v>9</v>
      </c>
      <c r="F36" s="16" t="s">
        <v>213</v>
      </c>
      <c r="G36" s="16">
        <v>501</v>
      </c>
      <c r="H36" s="5">
        <v>94</v>
      </c>
      <c r="I36" s="5">
        <v>97</v>
      </c>
      <c r="J36" s="5">
        <v>95</v>
      </c>
      <c r="K36" s="5">
        <v>97</v>
      </c>
      <c r="L36" s="5">
        <v>93</v>
      </c>
      <c r="M36" s="5">
        <v>99</v>
      </c>
      <c r="N36" s="5">
        <f t="shared" si="0"/>
        <v>575</v>
      </c>
      <c r="O36" s="5">
        <v>481</v>
      </c>
      <c r="P36" s="5">
        <v>96</v>
      </c>
      <c r="Q36" s="5">
        <v>96</v>
      </c>
      <c r="R36" s="5">
        <v>98</v>
      </c>
      <c r="S36" s="5">
        <v>99</v>
      </c>
      <c r="T36" s="5">
        <v>94</v>
      </c>
      <c r="U36" s="5">
        <v>99</v>
      </c>
      <c r="V36" s="5">
        <f t="shared" si="1"/>
        <v>582</v>
      </c>
      <c r="W36" s="5">
        <f t="shared" si="2"/>
        <v>1157</v>
      </c>
      <c r="X36" s="5"/>
    </row>
    <row r="37" spans="1:24" ht="15.5" x14ac:dyDescent="0.35">
      <c r="A37" s="5">
        <v>20</v>
      </c>
      <c r="B37" s="16">
        <v>171</v>
      </c>
      <c r="C37" s="17" t="s">
        <v>467</v>
      </c>
      <c r="D37" s="17" t="s">
        <v>468</v>
      </c>
      <c r="E37" s="16" t="s">
        <v>9</v>
      </c>
      <c r="F37" s="16" t="s">
        <v>222</v>
      </c>
      <c r="G37" s="16">
        <v>499</v>
      </c>
      <c r="H37" s="5">
        <v>98</v>
      </c>
      <c r="I37" s="5">
        <v>97</v>
      </c>
      <c r="J37" s="5">
        <v>94</v>
      </c>
      <c r="K37" s="5">
        <v>96</v>
      </c>
      <c r="L37" s="5">
        <v>95</v>
      </c>
      <c r="M37" s="5">
        <v>98</v>
      </c>
      <c r="N37" s="5">
        <f t="shared" si="0"/>
        <v>578</v>
      </c>
      <c r="O37" s="5">
        <v>476</v>
      </c>
      <c r="P37" s="5">
        <v>94</v>
      </c>
      <c r="Q37" s="5">
        <v>95</v>
      </c>
      <c r="R37" s="5">
        <v>96</v>
      </c>
      <c r="S37" s="5">
        <v>99</v>
      </c>
      <c r="T37" s="5">
        <v>98</v>
      </c>
      <c r="U37" s="5">
        <v>97</v>
      </c>
      <c r="V37" s="5">
        <f t="shared" si="1"/>
        <v>579</v>
      </c>
      <c r="W37" s="5">
        <f t="shared" si="2"/>
        <v>1157</v>
      </c>
      <c r="X37" s="5"/>
    </row>
    <row r="38" spans="1:24" ht="15.5" x14ac:dyDescent="0.35">
      <c r="A38" s="5">
        <v>21</v>
      </c>
      <c r="B38" s="16">
        <v>151</v>
      </c>
      <c r="C38" s="17" t="s">
        <v>354</v>
      </c>
      <c r="D38" s="17" t="s">
        <v>355</v>
      </c>
      <c r="E38" s="16" t="s">
        <v>6</v>
      </c>
      <c r="F38" s="16" t="s">
        <v>228</v>
      </c>
      <c r="G38" s="16">
        <v>545</v>
      </c>
      <c r="H38" s="5">
        <v>98</v>
      </c>
      <c r="I38" s="5">
        <v>99</v>
      </c>
      <c r="J38" s="5">
        <v>97</v>
      </c>
      <c r="K38" s="5">
        <v>94</v>
      </c>
      <c r="L38" s="5">
        <v>97</v>
      </c>
      <c r="M38" s="5">
        <v>98</v>
      </c>
      <c r="N38" s="5">
        <f t="shared" si="0"/>
        <v>583</v>
      </c>
      <c r="O38" s="5" t="s">
        <v>675</v>
      </c>
      <c r="P38" s="5">
        <v>95</v>
      </c>
      <c r="Q38" s="5">
        <v>92</v>
      </c>
      <c r="R38" s="5">
        <v>96</v>
      </c>
      <c r="S38" s="5">
        <v>96</v>
      </c>
      <c r="T38" s="5">
        <v>97</v>
      </c>
      <c r="U38" s="5">
        <v>98</v>
      </c>
      <c r="V38" s="5">
        <f t="shared" si="1"/>
        <v>574</v>
      </c>
      <c r="W38" s="5">
        <f t="shared" si="2"/>
        <v>1157</v>
      </c>
      <c r="X38" s="5"/>
    </row>
    <row r="39" spans="1:24" ht="15.5" x14ac:dyDescent="0.35">
      <c r="A39" s="5">
        <v>22</v>
      </c>
      <c r="B39" s="16">
        <v>337</v>
      </c>
      <c r="C39" s="17" t="s">
        <v>346</v>
      </c>
      <c r="D39" s="17" t="s">
        <v>347</v>
      </c>
      <c r="E39" s="16" t="s">
        <v>9</v>
      </c>
      <c r="F39" s="16" t="s">
        <v>208</v>
      </c>
      <c r="G39" s="16">
        <v>599</v>
      </c>
      <c r="H39" s="5">
        <v>93</v>
      </c>
      <c r="I39" s="5">
        <v>93</v>
      </c>
      <c r="J39" s="5">
        <v>97</v>
      </c>
      <c r="K39" s="5">
        <v>97</v>
      </c>
      <c r="L39" s="5">
        <v>95</v>
      </c>
      <c r="M39" s="5">
        <v>97</v>
      </c>
      <c r="N39" s="5">
        <f t="shared" si="0"/>
        <v>572</v>
      </c>
      <c r="O39" s="5">
        <v>437</v>
      </c>
      <c r="P39" s="5">
        <v>99</v>
      </c>
      <c r="Q39" s="5">
        <v>99</v>
      </c>
      <c r="R39" s="5">
        <v>96</v>
      </c>
      <c r="S39" s="5">
        <v>98</v>
      </c>
      <c r="T39" s="5">
        <v>95</v>
      </c>
      <c r="U39" s="5">
        <v>97</v>
      </c>
      <c r="V39" s="5">
        <f t="shared" si="1"/>
        <v>584</v>
      </c>
      <c r="W39" s="5">
        <f t="shared" si="2"/>
        <v>1156</v>
      </c>
      <c r="X39" s="5"/>
    </row>
    <row r="40" spans="1:24" ht="15.5" x14ac:dyDescent="0.35">
      <c r="A40" s="5">
        <v>23</v>
      </c>
      <c r="B40" s="16">
        <v>154</v>
      </c>
      <c r="C40" s="17" t="s">
        <v>372</v>
      </c>
      <c r="D40" s="17" t="s">
        <v>373</v>
      </c>
      <c r="E40" s="16" t="s">
        <v>9</v>
      </c>
      <c r="F40" s="16" t="s">
        <v>243</v>
      </c>
      <c r="G40" s="16">
        <v>555</v>
      </c>
      <c r="H40" s="5">
        <v>95</v>
      </c>
      <c r="I40" s="5">
        <v>95</v>
      </c>
      <c r="J40" s="5">
        <v>95</v>
      </c>
      <c r="K40" s="5">
        <v>95</v>
      </c>
      <c r="L40" s="5">
        <v>98</v>
      </c>
      <c r="M40" s="5">
        <v>99</v>
      </c>
      <c r="N40" s="5">
        <f t="shared" si="0"/>
        <v>577</v>
      </c>
      <c r="O40" s="5">
        <v>477</v>
      </c>
      <c r="P40" s="5">
        <v>93</v>
      </c>
      <c r="Q40" s="5">
        <v>96</v>
      </c>
      <c r="R40" s="5">
        <v>97</v>
      </c>
      <c r="S40" s="5">
        <v>99</v>
      </c>
      <c r="T40" s="5">
        <v>98</v>
      </c>
      <c r="U40" s="5">
        <v>96</v>
      </c>
      <c r="V40" s="5">
        <f t="shared" si="1"/>
        <v>579</v>
      </c>
      <c r="W40" s="5">
        <f t="shared" si="2"/>
        <v>1156</v>
      </c>
      <c r="X40" s="5"/>
    </row>
    <row r="41" spans="1:24" ht="15.5" x14ac:dyDescent="0.35">
      <c r="A41" s="5">
        <v>24</v>
      </c>
      <c r="B41" s="16">
        <v>150</v>
      </c>
      <c r="C41" s="17" t="s">
        <v>356</v>
      </c>
      <c r="D41" s="17" t="s">
        <v>357</v>
      </c>
      <c r="E41" s="16" t="s">
        <v>9</v>
      </c>
      <c r="F41" s="16" t="s">
        <v>237</v>
      </c>
      <c r="G41" s="16">
        <v>546</v>
      </c>
      <c r="H41" s="5">
        <v>95</v>
      </c>
      <c r="I41" s="5">
        <v>94</v>
      </c>
      <c r="J41" s="5">
        <v>97</v>
      </c>
      <c r="K41" s="5">
        <v>96</v>
      </c>
      <c r="L41" s="5">
        <v>96</v>
      </c>
      <c r="M41" s="5">
        <v>96</v>
      </c>
      <c r="N41" s="5">
        <f t="shared" si="0"/>
        <v>574</v>
      </c>
      <c r="O41" s="5">
        <v>485</v>
      </c>
      <c r="P41" s="5">
        <v>95</v>
      </c>
      <c r="Q41" s="5">
        <v>98</v>
      </c>
      <c r="R41" s="5">
        <v>97</v>
      </c>
      <c r="S41" s="5">
        <v>97</v>
      </c>
      <c r="T41" s="5">
        <v>95</v>
      </c>
      <c r="U41" s="5">
        <v>99</v>
      </c>
      <c r="V41" s="5">
        <f t="shared" si="1"/>
        <v>581</v>
      </c>
      <c r="W41" s="5">
        <f t="shared" si="2"/>
        <v>1155</v>
      </c>
      <c r="X41" s="5"/>
    </row>
    <row r="42" spans="1:24" ht="15.5" x14ac:dyDescent="0.35">
      <c r="A42" s="5">
        <v>25</v>
      </c>
      <c r="B42" s="16">
        <v>418</v>
      </c>
      <c r="C42" s="17" t="s">
        <v>322</v>
      </c>
      <c r="D42" s="17" t="s">
        <v>323</v>
      </c>
      <c r="E42" s="16" t="s">
        <v>9</v>
      </c>
      <c r="F42" s="16" t="s">
        <v>227</v>
      </c>
      <c r="G42" s="16">
        <v>587</v>
      </c>
      <c r="H42" s="5">
        <v>96</v>
      </c>
      <c r="I42" s="5">
        <v>96</v>
      </c>
      <c r="J42" s="5">
        <v>96</v>
      </c>
      <c r="K42" s="5">
        <v>96</v>
      </c>
      <c r="L42" s="5">
        <v>99</v>
      </c>
      <c r="M42" s="5">
        <v>96</v>
      </c>
      <c r="N42" s="5">
        <f t="shared" si="0"/>
        <v>579</v>
      </c>
      <c r="O42" s="5">
        <v>472</v>
      </c>
      <c r="P42" s="5">
        <v>96</v>
      </c>
      <c r="Q42" s="5">
        <v>96</v>
      </c>
      <c r="R42" s="5">
        <v>97</v>
      </c>
      <c r="S42" s="5">
        <v>97</v>
      </c>
      <c r="T42" s="5">
        <v>96</v>
      </c>
      <c r="U42" s="5">
        <v>93</v>
      </c>
      <c r="V42" s="5">
        <f t="shared" si="1"/>
        <v>575</v>
      </c>
      <c r="W42" s="5">
        <f t="shared" si="2"/>
        <v>1154</v>
      </c>
      <c r="X42" s="5"/>
    </row>
    <row r="43" spans="1:24" ht="15.5" x14ac:dyDescent="0.35">
      <c r="A43" s="5">
        <v>26</v>
      </c>
      <c r="B43" s="16">
        <v>197</v>
      </c>
      <c r="C43" s="17" t="s">
        <v>330</v>
      </c>
      <c r="D43" s="17" t="s">
        <v>331</v>
      </c>
      <c r="E43" s="16" t="s">
        <v>9</v>
      </c>
      <c r="F43" s="16" t="s">
        <v>212</v>
      </c>
      <c r="G43" s="16">
        <v>591</v>
      </c>
      <c r="H43" s="5">
        <v>95</v>
      </c>
      <c r="I43" s="5">
        <v>94</v>
      </c>
      <c r="J43" s="5">
        <v>96</v>
      </c>
      <c r="K43" s="5">
        <v>96</v>
      </c>
      <c r="L43" s="5">
        <v>94</v>
      </c>
      <c r="M43" s="5">
        <v>95</v>
      </c>
      <c r="N43" s="5">
        <f t="shared" si="0"/>
        <v>570</v>
      </c>
      <c r="O43" s="5">
        <v>447</v>
      </c>
      <c r="P43" s="5">
        <v>97</v>
      </c>
      <c r="Q43" s="5">
        <v>95</v>
      </c>
      <c r="R43" s="5">
        <v>98</v>
      </c>
      <c r="S43" s="5">
        <v>96</v>
      </c>
      <c r="T43" s="5">
        <v>97</v>
      </c>
      <c r="U43" s="5">
        <v>96</v>
      </c>
      <c r="V43" s="5">
        <f t="shared" si="1"/>
        <v>579</v>
      </c>
      <c r="W43" s="5">
        <f t="shared" si="2"/>
        <v>1149</v>
      </c>
      <c r="X43" s="5"/>
    </row>
    <row r="44" spans="1:24" ht="15.5" x14ac:dyDescent="0.35">
      <c r="A44" s="5">
        <v>27</v>
      </c>
      <c r="B44" s="16">
        <v>349</v>
      </c>
      <c r="C44" s="17" t="s">
        <v>451</v>
      </c>
      <c r="D44" s="17" t="s">
        <v>452</v>
      </c>
      <c r="E44" s="16" t="s">
        <v>9</v>
      </c>
      <c r="F44" s="16" t="s">
        <v>432</v>
      </c>
      <c r="G44" s="16">
        <v>490</v>
      </c>
      <c r="H44" s="5">
        <v>96</v>
      </c>
      <c r="I44" s="5">
        <v>99</v>
      </c>
      <c r="J44" s="5">
        <v>94</v>
      </c>
      <c r="K44" s="5">
        <v>97</v>
      </c>
      <c r="L44" s="5">
        <v>93</v>
      </c>
      <c r="M44" s="5">
        <v>91</v>
      </c>
      <c r="N44" s="5">
        <f t="shared" si="0"/>
        <v>570</v>
      </c>
      <c r="O44" s="5">
        <v>448</v>
      </c>
      <c r="P44" s="5">
        <v>97</v>
      </c>
      <c r="Q44" s="5">
        <v>97</v>
      </c>
      <c r="R44" s="5">
        <v>97</v>
      </c>
      <c r="S44" s="5">
        <v>96</v>
      </c>
      <c r="T44" s="5">
        <v>97</v>
      </c>
      <c r="U44" s="5">
        <v>94</v>
      </c>
      <c r="V44" s="5">
        <f t="shared" si="1"/>
        <v>578</v>
      </c>
      <c r="W44" s="5">
        <f t="shared" si="2"/>
        <v>1148</v>
      </c>
      <c r="X44" s="5"/>
    </row>
    <row r="45" spans="1:24" ht="15.5" x14ac:dyDescent="0.35">
      <c r="A45" s="5">
        <v>28</v>
      </c>
      <c r="B45" s="16">
        <v>175</v>
      </c>
      <c r="C45" s="17" t="s">
        <v>404</v>
      </c>
      <c r="D45" s="17" t="s">
        <v>405</v>
      </c>
      <c r="E45" s="16" t="s">
        <v>9</v>
      </c>
      <c r="F45" s="16" t="s">
        <v>222</v>
      </c>
      <c r="G45" s="16">
        <v>518</v>
      </c>
      <c r="H45" s="5">
        <v>95</v>
      </c>
      <c r="I45" s="5">
        <v>96</v>
      </c>
      <c r="J45" s="5">
        <v>95</v>
      </c>
      <c r="K45" s="5">
        <v>93</v>
      </c>
      <c r="L45" s="5">
        <v>95</v>
      </c>
      <c r="M45" s="5">
        <v>92</v>
      </c>
      <c r="N45" s="5">
        <f t="shared" si="0"/>
        <v>566</v>
      </c>
      <c r="O45" s="5">
        <v>463</v>
      </c>
      <c r="P45" s="5">
        <v>97</v>
      </c>
      <c r="Q45" s="5">
        <v>99</v>
      </c>
      <c r="R45" s="5">
        <v>95</v>
      </c>
      <c r="S45" s="5">
        <v>95</v>
      </c>
      <c r="T45" s="5">
        <v>96</v>
      </c>
      <c r="U45" s="5">
        <v>99</v>
      </c>
      <c r="V45" s="5">
        <f t="shared" si="1"/>
        <v>581</v>
      </c>
      <c r="W45" s="5">
        <f t="shared" si="2"/>
        <v>1147</v>
      </c>
      <c r="X45" s="5"/>
    </row>
    <row r="46" spans="1:24" ht="15.5" x14ac:dyDescent="0.35">
      <c r="A46" s="5">
        <v>29</v>
      </c>
      <c r="B46" s="16">
        <v>450</v>
      </c>
      <c r="C46" s="17" t="s">
        <v>419</v>
      </c>
      <c r="D46" s="17" t="s">
        <v>397</v>
      </c>
      <c r="E46" s="16" t="s">
        <v>9</v>
      </c>
      <c r="F46" s="16" t="s">
        <v>217</v>
      </c>
      <c r="G46" s="16">
        <v>526</v>
      </c>
      <c r="H46" s="5">
        <v>92</v>
      </c>
      <c r="I46" s="5">
        <v>99</v>
      </c>
      <c r="J46" s="5">
        <v>97</v>
      </c>
      <c r="K46" s="5">
        <v>97</v>
      </c>
      <c r="L46" s="5">
        <v>94</v>
      </c>
      <c r="M46" s="5">
        <v>97</v>
      </c>
      <c r="N46" s="5">
        <f t="shared" si="0"/>
        <v>576</v>
      </c>
      <c r="O46" s="5">
        <v>478</v>
      </c>
      <c r="P46" s="5">
        <v>96</v>
      </c>
      <c r="Q46" s="5">
        <v>96</v>
      </c>
      <c r="R46" s="5">
        <v>93</v>
      </c>
      <c r="S46" s="5">
        <v>96</v>
      </c>
      <c r="T46" s="5">
        <v>95</v>
      </c>
      <c r="U46" s="5">
        <v>95</v>
      </c>
      <c r="V46" s="5">
        <f t="shared" si="1"/>
        <v>571</v>
      </c>
      <c r="W46" s="5">
        <f t="shared" si="2"/>
        <v>1147</v>
      </c>
      <c r="X46" s="5"/>
    </row>
    <row r="47" spans="1:24" ht="15.5" x14ac:dyDescent="0.35">
      <c r="A47" s="5">
        <v>30</v>
      </c>
      <c r="B47" s="16">
        <v>296</v>
      </c>
      <c r="C47" s="17" t="s">
        <v>360</v>
      </c>
      <c r="D47" s="17" t="s">
        <v>361</v>
      </c>
      <c r="E47" s="16" t="s">
        <v>9</v>
      </c>
      <c r="F47" s="16" t="s">
        <v>235</v>
      </c>
      <c r="G47" s="16">
        <v>548</v>
      </c>
      <c r="H47" s="5">
        <v>96</v>
      </c>
      <c r="I47" s="5">
        <v>93</v>
      </c>
      <c r="J47" s="5">
        <v>95</v>
      </c>
      <c r="K47" s="5">
        <v>97</v>
      </c>
      <c r="L47" s="5">
        <v>99</v>
      </c>
      <c r="M47" s="5">
        <v>99</v>
      </c>
      <c r="N47" s="5">
        <f t="shared" si="0"/>
        <v>579</v>
      </c>
      <c r="O47" s="5">
        <v>469</v>
      </c>
      <c r="P47" s="5">
        <v>95</v>
      </c>
      <c r="Q47" s="5">
        <v>96</v>
      </c>
      <c r="R47" s="5">
        <v>94</v>
      </c>
      <c r="S47" s="5">
        <v>94</v>
      </c>
      <c r="T47" s="5">
        <v>93</v>
      </c>
      <c r="U47" s="5">
        <v>96</v>
      </c>
      <c r="V47" s="5">
        <f t="shared" si="1"/>
        <v>568</v>
      </c>
      <c r="W47" s="5">
        <f t="shared" si="2"/>
        <v>1147</v>
      </c>
      <c r="X47" s="5"/>
    </row>
    <row r="48" spans="1:24" ht="15.5" x14ac:dyDescent="0.35">
      <c r="A48" s="5">
        <v>31</v>
      </c>
      <c r="B48" s="16">
        <v>299</v>
      </c>
      <c r="C48" s="17" t="s">
        <v>374</v>
      </c>
      <c r="D48" s="17" t="s">
        <v>375</v>
      </c>
      <c r="E48" s="16" t="s">
        <v>9</v>
      </c>
      <c r="F48" s="16" t="s">
        <v>238</v>
      </c>
      <c r="G48" s="16">
        <v>556</v>
      </c>
      <c r="H48" s="5">
        <v>94</v>
      </c>
      <c r="I48" s="5">
        <v>93</v>
      </c>
      <c r="J48" s="5">
        <v>98</v>
      </c>
      <c r="K48" s="5">
        <v>95</v>
      </c>
      <c r="L48" s="5">
        <v>93</v>
      </c>
      <c r="M48" s="5">
        <v>97</v>
      </c>
      <c r="N48" s="5">
        <f t="shared" si="0"/>
        <v>570</v>
      </c>
      <c r="O48" s="5">
        <v>443</v>
      </c>
      <c r="P48" s="5">
        <v>96</v>
      </c>
      <c r="Q48" s="5">
        <v>99</v>
      </c>
      <c r="R48" s="5">
        <v>97</v>
      </c>
      <c r="S48" s="5">
        <v>97</v>
      </c>
      <c r="T48" s="5">
        <v>92</v>
      </c>
      <c r="U48" s="5">
        <v>94</v>
      </c>
      <c r="V48" s="5">
        <f t="shared" si="1"/>
        <v>575</v>
      </c>
      <c r="W48" s="5">
        <f t="shared" si="2"/>
        <v>1145</v>
      </c>
      <c r="X48" s="5"/>
    </row>
    <row r="49" spans="1:24" ht="15.5" x14ac:dyDescent="0.35">
      <c r="A49" s="5">
        <v>32</v>
      </c>
      <c r="B49" s="16">
        <v>414</v>
      </c>
      <c r="C49" s="17" t="s">
        <v>450</v>
      </c>
      <c r="D49" s="17" t="s">
        <v>440</v>
      </c>
      <c r="E49" s="16" t="s">
        <v>6</v>
      </c>
      <c r="F49" s="16" t="s">
        <v>210</v>
      </c>
      <c r="G49" s="16">
        <v>489</v>
      </c>
      <c r="H49" s="5">
        <v>93</v>
      </c>
      <c r="I49" s="5">
        <v>97</v>
      </c>
      <c r="J49" s="5">
        <v>97</v>
      </c>
      <c r="K49" s="5">
        <v>96</v>
      </c>
      <c r="L49" s="5">
        <v>95</v>
      </c>
      <c r="M49" s="5">
        <v>96</v>
      </c>
      <c r="N49" s="5">
        <f t="shared" si="0"/>
        <v>574</v>
      </c>
      <c r="O49" s="5">
        <v>486</v>
      </c>
      <c r="P49" s="5">
        <v>96</v>
      </c>
      <c r="Q49" s="5">
        <v>91</v>
      </c>
      <c r="R49" s="5">
        <v>93</v>
      </c>
      <c r="S49" s="5">
        <v>98</v>
      </c>
      <c r="T49" s="5">
        <v>96</v>
      </c>
      <c r="U49" s="5">
        <v>97</v>
      </c>
      <c r="V49" s="5">
        <f t="shared" si="1"/>
        <v>571</v>
      </c>
      <c r="W49" s="5">
        <f t="shared" si="2"/>
        <v>1145</v>
      </c>
      <c r="X49" s="5"/>
    </row>
    <row r="50" spans="1:24" ht="15.5" x14ac:dyDescent="0.35">
      <c r="A50" s="5">
        <v>33</v>
      </c>
      <c r="B50" s="16">
        <v>210</v>
      </c>
      <c r="C50" s="17" t="s">
        <v>441</v>
      </c>
      <c r="D50" s="17" t="s">
        <v>399</v>
      </c>
      <c r="E50" s="16" t="s">
        <v>6</v>
      </c>
      <c r="F50" s="16" t="s">
        <v>227</v>
      </c>
      <c r="G50" s="16">
        <v>539</v>
      </c>
      <c r="H50" s="5">
        <v>98</v>
      </c>
      <c r="I50" s="5">
        <v>97</v>
      </c>
      <c r="J50" s="5">
        <v>94</v>
      </c>
      <c r="K50" s="5">
        <v>91</v>
      </c>
      <c r="L50" s="5">
        <v>93</v>
      </c>
      <c r="M50" s="5">
        <v>97</v>
      </c>
      <c r="N50" s="5">
        <f t="shared" ref="N50:N81" si="4">SUM(H50:M50)</f>
        <v>570</v>
      </c>
      <c r="O50" s="5">
        <v>444</v>
      </c>
      <c r="P50" s="5">
        <v>95</v>
      </c>
      <c r="Q50" s="5">
        <v>97</v>
      </c>
      <c r="R50" s="5">
        <v>96</v>
      </c>
      <c r="S50" s="5">
        <v>96</v>
      </c>
      <c r="T50" s="5">
        <v>95</v>
      </c>
      <c r="U50" s="5">
        <v>95</v>
      </c>
      <c r="V50" s="5">
        <f t="shared" ref="V50:V81" si="5">SUM(P50:U50)</f>
        <v>574</v>
      </c>
      <c r="W50" s="5">
        <f t="shared" ref="W50:W81" si="6">N50+V50</f>
        <v>1144</v>
      </c>
      <c r="X50" s="5"/>
    </row>
    <row r="51" spans="1:24" ht="15.5" x14ac:dyDescent="0.35">
      <c r="A51" s="5">
        <v>34</v>
      </c>
      <c r="B51" s="16">
        <v>184</v>
      </c>
      <c r="C51" s="17" t="s">
        <v>390</v>
      </c>
      <c r="D51" s="17" t="s">
        <v>391</v>
      </c>
      <c r="E51" s="16" t="s">
        <v>9</v>
      </c>
      <c r="F51" s="16" t="s">
        <v>228</v>
      </c>
      <c r="G51" s="16">
        <v>566</v>
      </c>
      <c r="H51" s="5">
        <v>96</v>
      </c>
      <c r="I51" s="5">
        <v>96</v>
      </c>
      <c r="J51" s="5">
        <v>92</v>
      </c>
      <c r="K51" s="5">
        <v>97</v>
      </c>
      <c r="L51" s="5">
        <v>96</v>
      </c>
      <c r="M51" s="5">
        <v>97</v>
      </c>
      <c r="N51" s="5">
        <f t="shared" si="4"/>
        <v>574</v>
      </c>
      <c r="O51" s="5">
        <v>484</v>
      </c>
      <c r="P51" s="5">
        <v>97</v>
      </c>
      <c r="Q51" s="5">
        <v>99</v>
      </c>
      <c r="R51" s="5">
        <v>99</v>
      </c>
      <c r="S51" s="5">
        <v>97</v>
      </c>
      <c r="T51" s="5">
        <v>94</v>
      </c>
      <c r="U51" s="5">
        <v>84</v>
      </c>
      <c r="V51" s="5">
        <f t="shared" si="5"/>
        <v>570</v>
      </c>
      <c r="W51" s="5">
        <f t="shared" si="6"/>
        <v>1144</v>
      </c>
      <c r="X51" s="5"/>
    </row>
    <row r="52" spans="1:24" ht="15.5" x14ac:dyDescent="0.35">
      <c r="A52" s="5">
        <v>35</v>
      </c>
      <c r="B52" s="16">
        <v>339</v>
      </c>
      <c r="C52" s="17" t="s">
        <v>472</v>
      </c>
      <c r="D52" s="17" t="s">
        <v>166</v>
      </c>
      <c r="E52" s="16" t="s">
        <v>9</v>
      </c>
      <c r="F52" s="16" t="s">
        <v>220</v>
      </c>
      <c r="G52" s="16">
        <v>502</v>
      </c>
      <c r="H52" s="5">
        <v>96</v>
      </c>
      <c r="I52" s="5">
        <v>98</v>
      </c>
      <c r="J52" s="5">
        <v>94</v>
      </c>
      <c r="K52" s="5">
        <v>95</v>
      </c>
      <c r="L52" s="5">
        <v>95</v>
      </c>
      <c r="M52" s="5">
        <v>97</v>
      </c>
      <c r="N52" s="5">
        <f t="shared" si="4"/>
        <v>575</v>
      </c>
      <c r="O52" s="5">
        <v>482</v>
      </c>
      <c r="P52" s="5">
        <v>95</v>
      </c>
      <c r="Q52" s="5">
        <v>96</v>
      </c>
      <c r="R52" s="5">
        <v>94</v>
      </c>
      <c r="S52" s="5">
        <v>93</v>
      </c>
      <c r="T52" s="5">
        <v>95</v>
      </c>
      <c r="U52" s="5">
        <v>96</v>
      </c>
      <c r="V52" s="5">
        <f t="shared" si="5"/>
        <v>569</v>
      </c>
      <c r="W52" s="5">
        <f t="shared" si="6"/>
        <v>1144</v>
      </c>
      <c r="X52" s="5"/>
    </row>
    <row r="53" spans="1:24" ht="15.5" x14ac:dyDescent="0.35">
      <c r="A53" s="5">
        <v>36</v>
      </c>
      <c r="B53" s="16">
        <v>223</v>
      </c>
      <c r="C53" s="17" t="s">
        <v>411</v>
      </c>
      <c r="D53" s="17" t="s">
        <v>412</v>
      </c>
      <c r="E53" s="16" t="s">
        <v>9</v>
      </c>
      <c r="F53" s="16" t="s">
        <v>208</v>
      </c>
      <c r="G53" s="16">
        <v>522</v>
      </c>
      <c r="H53" s="5">
        <v>95</v>
      </c>
      <c r="I53" s="5">
        <v>95</v>
      </c>
      <c r="J53" s="5">
        <v>94</v>
      </c>
      <c r="K53" s="5">
        <v>96</v>
      </c>
      <c r="L53" s="5">
        <v>99</v>
      </c>
      <c r="M53" s="5">
        <v>93</v>
      </c>
      <c r="N53" s="5">
        <f t="shared" si="4"/>
        <v>572</v>
      </c>
      <c r="O53" s="5">
        <v>440</v>
      </c>
      <c r="P53" s="5">
        <v>93</v>
      </c>
      <c r="Q53" s="5">
        <v>96</v>
      </c>
      <c r="R53" s="5">
        <v>98</v>
      </c>
      <c r="S53" s="5">
        <v>96</v>
      </c>
      <c r="T53" s="5">
        <v>94</v>
      </c>
      <c r="U53" s="5">
        <v>94</v>
      </c>
      <c r="V53" s="5">
        <f t="shared" si="5"/>
        <v>571</v>
      </c>
      <c r="W53" s="5">
        <f t="shared" si="6"/>
        <v>1143</v>
      </c>
      <c r="X53" s="5"/>
    </row>
    <row r="54" spans="1:24" ht="15.5" x14ac:dyDescent="0.35">
      <c r="A54" s="5">
        <v>37</v>
      </c>
      <c r="B54" s="16">
        <v>194</v>
      </c>
      <c r="C54" s="17" t="s">
        <v>402</v>
      </c>
      <c r="D54" s="17" t="s">
        <v>403</v>
      </c>
      <c r="E54" s="16" t="s">
        <v>6</v>
      </c>
      <c r="F54" s="16" t="s">
        <v>243</v>
      </c>
      <c r="G54" s="16">
        <v>574</v>
      </c>
      <c r="H54" s="5">
        <v>97</v>
      </c>
      <c r="I54" s="5">
        <v>93</v>
      </c>
      <c r="J54" s="5">
        <v>96</v>
      </c>
      <c r="K54" s="5">
        <v>96</v>
      </c>
      <c r="L54" s="5">
        <v>94</v>
      </c>
      <c r="M54" s="5">
        <v>98</v>
      </c>
      <c r="N54" s="5">
        <f t="shared" si="4"/>
        <v>574</v>
      </c>
      <c r="O54" s="5">
        <v>483</v>
      </c>
      <c r="P54" s="5">
        <v>93</v>
      </c>
      <c r="Q54" s="5">
        <v>95</v>
      </c>
      <c r="R54" s="5">
        <v>96</v>
      </c>
      <c r="S54" s="5">
        <v>93</v>
      </c>
      <c r="T54" s="5">
        <v>94</v>
      </c>
      <c r="U54" s="5">
        <v>96</v>
      </c>
      <c r="V54" s="5">
        <f t="shared" si="5"/>
        <v>567</v>
      </c>
      <c r="W54" s="5">
        <f t="shared" si="6"/>
        <v>1141</v>
      </c>
      <c r="X54" s="5"/>
    </row>
    <row r="55" spans="1:24" ht="15.5" x14ac:dyDescent="0.35">
      <c r="A55" s="5">
        <v>38</v>
      </c>
      <c r="B55" s="16">
        <v>215</v>
      </c>
      <c r="C55" s="17" t="s">
        <v>386</v>
      </c>
      <c r="D55" s="17" t="s">
        <v>387</v>
      </c>
      <c r="E55" s="16" t="s">
        <v>6</v>
      </c>
      <c r="F55" s="16" t="s">
        <v>212</v>
      </c>
      <c r="G55" s="16">
        <v>564</v>
      </c>
      <c r="H55" s="5">
        <v>98</v>
      </c>
      <c r="I55" s="5">
        <v>95</v>
      </c>
      <c r="J55" s="5">
        <v>97</v>
      </c>
      <c r="K55" s="5">
        <v>95</v>
      </c>
      <c r="L55" s="5">
        <v>98</v>
      </c>
      <c r="M55" s="5">
        <v>96</v>
      </c>
      <c r="N55" s="5">
        <f t="shared" si="4"/>
        <v>579</v>
      </c>
      <c r="O55" s="5">
        <v>473</v>
      </c>
      <c r="P55" s="5">
        <v>94</v>
      </c>
      <c r="Q55" s="5">
        <v>94</v>
      </c>
      <c r="R55" s="5">
        <v>92</v>
      </c>
      <c r="S55" s="5">
        <v>94</v>
      </c>
      <c r="T55" s="5">
        <v>94</v>
      </c>
      <c r="U55" s="5">
        <v>94</v>
      </c>
      <c r="V55" s="5">
        <f t="shared" si="5"/>
        <v>562</v>
      </c>
      <c r="W55" s="5">
        <f t="shared" si="6"/>
        <v>1141</v>
      </c>
      <c r="X55" s="5"/>
    </row>
    <row r="56" spans="1:24" ht="15.5" x14ac:dyDescent="0.35">
      <c r="A56" s="5">
        <v>39</v>
      </c>
      <c r="B56" s="16">
        <v>157</v>
      </c>
      <c r="C56" s="17" t="s">
        <v>366</v>
      </c>
      <c r="D56" s="17" t="s">
        <v>367</v>
      </c>
      <c r="E56" s="16" t="s">
        <v>9</v>
      </c>
      <c r="F56" s="16" t="s">
        <v>211</v>
      </c>
      <c r="G56" s="16">
        <v>552</v>
      </c>
      <c r="H56" s="5">
        <v>90</v>
      </c>
      <c r="I56" s="5">
        <v>97</v>
      </c>
      <c r="J56" s="5">
        <v>95</v>
      </c>
      <c r="K56" s="5">
        <v>93</v>
      </c>
      <c r="L56" s="5">
        <v>97</v>
      </c>
      <c r="M56" s="5">
        <v>94</v>
      </c>
      <c r="N56" s="5">
        <f t="shared" si="4"/>
        <v>566</v>
      </c>
      <c r="O56" s="5">
        <v>459</v>
      </c>
      <c r="P56" s="5">
        <v>93</v>
      </c>
      <c r="Q56" s="5">
        <v>95</v>
      </c>
      <c r="R56" s="5">
        <v>96</v>
      </c>
      <c r="S56" s="5">
        <v>98</v>
      </c>
      <c r="T56" s="5">
        <v>96</v>
      </c>
      <c r="U56" s="5">
        <v>96</v>
      </c>
      <c r="V56" s="5">
        <f t="shared" si="5"/>
        <v>574</v>
      </c>
      <c r="W56" s="5">
        <f t="shared" si="6"/>
        <v>1140</v>
      </c>
      <c r="X56" s="5"/>
    </row>
    <row r="57" spans="1:24" ht="15.5" x14ac:dyDescent="0.35">
      <c r="A57" s="5">
        <v>40</v>
      </c>
      <c r="B57" s="16">
        <v>420</v>
      </c>
      <c r="C57" s="17" t="s">
        <v>463</v>
      </c>
      <c r="D57" s="17" t="s">
        <v>464</v>
      </c>
      <c r="E57" s="16" t="s">
        <v>9</v>
      </c>
      <c r="F57" s="16" t="s">
        <v>222</v>
      </c>
      <c r="G57" s="16">
        <v>496</v>
      </c>
      <c r="H57" s="5">
        <v>99</v>
      </c>
      <c r="I57" s="5">
        <v>93</v>
      </c>
      <c r="J57" s="5">
        <v>94</v>
      </c>
      <c r="K57" s="5">
        <v>93</v>
      </c>
      <c r="L57" s="5">
        <v>94</v>
      </c>
      <c r="M57" s="5">
        <v>94</v>
      </c>
      <c r="N57" s="5">
        <f t="shared" si="4"/>
        <v>567</v>
      </c>
      <c r="O57" s="5">
        <v>458</v>
      </c>
      <c r="P57" s="5">
        <v>95</v>
      </c>
      <c r="Q57" s="5">
        <v>95</v>
      </c>
      <c r="R57" s="5">
        <v>97</v>
      </c>
      <c r="S57" s="5">
        <v>98</v>
      </c>
      <c r="T57" s="5">
        <v>93</v>
      </c>
      <c r="U57" s="5">
        <v>95</v>
      </c>
      <c r="V57" s="5">
        <f t="shared" si="5"/>
        <v>573</v>
      </c>
      <c r="W57" s="5">
        <f t="shared" si="6"/>
        <v>1140</v>
      </c>
      <c r="X57" s="5"/>
    </row>
    <row r="58" spans="1:24" ht="15.5" x14ac:dyDescent="0.35">
      <c r="A58" s="5">
        <v>41</v>
      </c>
      <c r="B58" s="16">
        <v>178</v>
      </c>
      <c r="C58" s="17" t="s">
        <v>328</v>
      </c>
      <c r="D58" s="17" t="s">
        <v>329</v>
      </c>
      <c r="E58" s="16" t="s">
        <v>9</v>
      </c>
      <c r="F58" s="16" t="s">
        <v>224</v>
      </c>
      <c r="G58" s="16">
        <v>590</v>
      </c>
      <c r="H58" s="5">
        <v>95</v>
      </c>
      <c r="I58" s="5">
        <v>96</v>
      </c>
      <c r="J58" s="5">
        <v>94</v>
      </c>
      <c r="K58" s="5">
        <v>93</v>
      </c>
      <c r="L58" s="5">
        <v>96</v>
      </c>
      <c r="M58" s="5">
        <v>94</v>
      </c>
      <c r="N58" s="5">
        <f t="shared" si="4"/>
        <v>568</v>
      </c>
      <c r="O58" s="5">
        <v>455</v>
      </c>
      <c r="P58" s="5">
        <v>96</v>
      </c>
      <c r="Q58" s="5">
        <v>94</v>
      </c>
      <c r="R58" s="5">
        <v>96</v>
      </c>
      <c r="S58" s="5">
        <v>96</v>
      </c>
      <c r="T58" s="5">
        <v>92</v>
      </c>
      <c r="U58" s="5">
        <v>98</v>
      </c>
      <c r="V58" s="5">
        <f t="shared" si="5"/>
        <v>572</v>
      </c>
      <c r="W58" s="5">
        <f t="shared" si="6"/>
        <v>1140</v>
      </c>
      <c r="X58" s="5"/>
    </row>
    <row r="59" spans="1:24" ht="15.5" x14ac:dyDescent="0.35">
      <c r="A59" s="5">
        <v>42</v>
      </c>
      <c r="B59" s="16">
        <v>236</v>
      </c>
      <c r="C59" s="17" t="s">
        <v>457</v>
      </c>
      <c r="D59" s="17" t="s">
        <v>458</v>
      </c>
      <c r="E59" s="16" t="s">
        <v>6</v>
      </c>
      <c r="F59" s="16" t="s">
        <v>230</v>
      </c>
      <c r="G59" s="16">
        <v>493</v>
      </c>
      <c r="H59" s="5">
        <v>91</v>
      </c>
      <c r="I59" s="5">
        <v>98</v>
      </c>
      <c r="J59" s="5">
        <v>94</v>
      </c>
      <c r="K59" s="5">
        <v>95</v>
      </c>
      <c r="L59" s="5">
        <v>97</v>
      </c>
      <c r="M59" s="5">
        <v>95</v>
      </c>
      <c r="N59" s="5">
        <f t="shared" si="4"/>
        <v>570</v>
      </c>
      <c r="O59" s="5">
        <v>446</v>
      </c>
      <c r="P59" s="5">
        <v>93</v>
      </c>
      <c r="Q59" s="5">
        <v>96</v>
      </c>
      <c r="R59" s="5">
        <v>96</v>
      </c>
      <c r="S59" s="5">
        <v>98</v>
      </c>
      <c r="T59" s="5">
        <v>92</v>
      </c>
      <c r="U59" s="5">
        <v>95</v>
      </c>
      <c r="V59" s="5">
        <f t="shared" si="5"/>
        <v>570</v>
      </c>
      <c r="W59" s="5">
        <f t="shared" si="6"/>
        <v>1140</v>
      </c>
      <c r="X59" s="5"/>
    </row>
    <row r="60" spans="1:24" ht="15.5" x14ac:dyDescent="0.35">
      <c r="A60" s="5">
        <v>43</v>
      </c>
      <c r="B60" s="16">
        <v>268</v>
      </c>
      <c r="C60" s="17" t="s">
        <v>673</v>
      </c>
      <c r="D60" s="17" t="s">
        <v>375</v>
      </c>
      <c r="E60" s="16" t="s">
        <v>6</v>
      </c>
      <c r="F60" s="16" t="s">
        <v>228</v>
      </c>
      <c r="G60" s="16">
        <v>575</v>
      </c>
      <c r="H60" s="5">
        <v>95</v>
      </c>
      <c r="I60" s="5">
        <v>97</v>
      </c>
      <c r="J60" s="5">
        <v>94</v>
      </c>
      <c r="K60" s="5">
        <v>97</v>
      </c>
      <c r="L60" s="5">
        <v>96</v>
      </c>
      <c r="M60" s="5">
        <v>94</v>
      </c>
      <c r="N60" s="5">
        <f t="shared" si="4"/>
        <v>573</v>
      </c>
      <c r="O60" s="5">
        <v>435</v>
      </c>
      <c r="P60" s="5">
        <v>97</v>
      </c>
      <c r="Q60" s="5">
        <v>97</v>
      </c>
      <c r="R60" s="5">
        <v>96</v>
      </c>
      <c r="S60" s="5">
        <v>92</v>
      </c>
      <c r="T60" s="5">
        <v>92</v>
      </c>
      <c r="U60" s="5">
        <v>93</v>
      </c>
      <c r="V60" s="5">
        <f t="shared" si="5"/>
        <v>567</v>
      </c>
      <c r="W60" s="5">
        <f t="shared" si="6"/>
        <v>1140</v>
      </c>
      <c r="X60" s="5"/>
    </row>
    <row r="61" spans="1:24" ht="15.5" x14ac:dyDescent="0.35">
      <c r="A61" s="5">
        <v>44</v>
      </c>
      <c r="B61" s="16">
        <v>341</v>
      </c>
      <c r="C61" s="17" t="s">
        <v>305</v>
      </c>
      <c r="D61" s="17" t="s">
        <v>306</v>
      </c>
      <c r="E61" s="16" t="s">
        <v>9</v>
      </c>
      <c r="F61" s="16" t="s">
        <v>217</v>
      </c>
      <c r="G61" s="16">
        <v>579</v>
      </c>
      <c r="H61" s="5">
        <v>94</v>
      </c>
      <c r="I61" s="5">
        <v>96</v>
      </c>
      <c r="J61" s="5">
        <v>92</v>
      </c>
      <c r="K61" s="5">
        <v>97</v>
      </c>
      <c r="L61" s="5">
        <v>95</v>
      </c>
      <c r="M61" s="5">
        <v>95</v>
      </c>
      <c r="N61" s="5">
        <f t="shared" si="4"/>
        <v>569</v>
      </c>
      <c r="O61" s="5">
        <v>450</v>
      </c>
      <c r="P61" s="5">
        <v>96</v>
      </c>
      <c r="Q61" s="5">
        <v>95</v>
      </c>
      <c r="R61" s="5">
        <v>96</v>
      </c>
      <c r="S61" s="5">
        <v>95</v>
      </c>
      <c r="T61" s="5">
        <v>95</v>
      </c>
      <c r="U61" s="5">
        <v>93</v>
      </c>
      <c r="V61" s="5">
        <f t="shared" si="5"/>
        <v>570</v>
      </c>
      <c r="W61" s="5">
        <f t="shared" si="6"/>
        <v>1139</v>
      </c>
      <c r="X61" s="5"/>
    </row>
    <row r="62" spans="1:24" ht="15.5" x14ac:dyDescent="0.35">
      <c r="A62" s="5">
        <v>45</v>
      </c>
      <c r="B62" s="16">
        <v>390</v>
      </c>
      <c r="C62" s="17" t="s">
        <v>465</v>
      </c>
      <c r="D62" s="17" t="s">
        <v>361</v>
      </c>
      <c r="E62" s="16" t="s">
        <v>9</v>
      </c>
      <c r="F62" s="16" t="s">
        <v>217</v>
      </c>
      <c r="G62" s="16">
        <v>497</v>
      </c>
      <c r="H62" s="5">
        <v>94</v>
      </c>
      <c r="I62" s="5">
        <v>95</v>
      </c>
      <c r="J62" s="5">
        <v>92</v>
      </c>
      <c r="K62" s="5">
        <v>98</v>
      </c>
      <c r="L62" s="5">
        <v>98</v>
      </c>
      <c r="M62" s="5">
        <v>95</v>
      </c>
      <c r="N62" s="5">
        <f t="shared" si="4"/>
        <v>572</v>
      </c>
      <c r="O62" s="5">
        <v>439</v>
      </c>
      <c r="P62" s="5">
        <v>91</v>
      </c>
      <c r="Q62" s="5">
        <v>94</v>
      </c>
      <c r="R62" s="5">
        <v>93</v>
      </c>
      <c r="S62" s="5">
        <v>96</v>
      </c>
      <c r="T62" s="5">
        <v>97</v>
      </c>
      <c r="U62" s="5">
        <v>96</v>
      </c>
      <c r="V62" s="5">
        <f t="shared" si="5"/>
        <v>567</v>
      </c>
      <c r="W62" s="5">
        <f t="shared" si="6"/>
        <v>1139</v>
      </c>
      <c r="X62" s="5"/>
    </row>
    <row r="63" spans="1:24" ht="15.5" x14ac:dyDescent="0.35">
      <c r="A63" s="5">
        <v>46</v>
      </c>
      <c r="B63" s="16">
        <v>413</v>
      </c>
      <c r="C63" s="17" t="s">
        <v>426</v>
      </c>
      <c r="D63" s="17" t="s">
        <v>316</v>
      </c>
      <c r="E63" s="16" t="s">
        <v>6</v>
      </c>
      <c r="F63" s="16" t="s">
        <v>211</v>
      </c>
      <c r="G63" s="16">
        <v>530</v>
      </c>
      <c r="H63" s="5">
        <v>92</v>
      </c>
      <c r="I63" s="5">
        <v>92</v>
      </c>
      <c r="J63" s="5">
        <v>93</v>
      </c>
      <c r="K63" s="5">
        <v>96</v>
      </c>
      <c r="L63" s="5">
        <v>96</v>
      </c>
      <c r="M63" s="5">
        <v>94</v>
      </c>
      <c r="N63" s="5">
        <f t="shared" si="4"/>
        <v>563</v>
      </c>
      <c r="O63" s="5">
        <v>418</v>
      </c>
      <c r="P63" s="5">
        <v>93</v>
      </c>
      <c r="Q63" s="5">
        <v>96</v>
      </c>
      <c r="R63" s="5">
        <v>94</v>
      </c>
      <c r="S63" s="5">
        <v>94</v>
      </c>
      <c r="T63" s="5">
        <v>99</v>
      </c>
      <c r="U63" s="5">
        <v>99</v>
      </c>
      <c r="V63" s="5">
        <f t="shared" si="5"/>
        <v>575</v>
      </c>
      <c r="W63" s="5">
        <f t="shared" si="6"/>
        <v>1138</v>
      </c>
      <c r="X63" s="5"/>
    </row>
    <row r="64" spans="1:24" ht="15.5" x14ac:dyDescent="0.35">
      <c r="A64" s="5">
        <v>47</v>
      </c>
      <c r="B64" s="16">
        <v>152</v>
      </c>
      <c r="C64" s="17" t="s">
        <v>400</v>
      </c>
      <c r="D64" s="17" t="s">
        <v>361</v>
      </c>
      <c r="E64" s="16" t="s">
        <v>9</v>
      </c>
      <c r="F64" s="16" t="s">
        <v>224</v>
      </c>
      <c r="G64" s="16">
        <v>572</v>
      </c>
      <c r="H64" s="5">
        <v>94</v>
      </c>
      <c r="I64" s="5">
        <v>95</v>
      </c>
      <c r="J64" s="5">
        <v>96</v>
      </c>
      <c r="K64" s="5">
        <v>96</v>
      </c>
      <c r="L64" s="5">
        <v>92</v>
      </c>
      <c r="M64" s="5">
        <v>95</v>
      </c>
      <c r="N64" s="5">
        <f t="shared" si="4"/>
        <v>568</v>
      </c>
      <c r="O64" s="5">
        <v>454</v>
      </c>
      <c r="P64" s="5">
        <v>96</v>
      </c>
      <c r="Q64" s="5">
        <v>92</v>
      </c>
      <c r="R64" s="5">
        <v>96</v>
      </c>
      <c r="S64" s="5">
        <v>93</v>
      </c>
      <c r="T64" s="5">
        <v>95</v>
      </c>
      <c r="U64" s="5">
        <v>97</v>
      </c>
      <c r="V64" s="5">
        <f t="shared" si="5"/>
        <v>569</v>
      </c>
      <c r="W64" s="5">
        <f t="shared" si="6"/>
        <v>1137</v>
      </c>
      <c r="X64" s="5"/>
    </row>
    <row r="65" spans="1:24" ht="15.5" x14ac:dyDescent="0.35">
      <c r="A65" s="5">
        <v>48</v>
      </c>
      <c r="B65" s="16">
        <v>432</v>
      </c>
      <c r="C65" s="17" t="s">
        <v>336</v>
      </c>
      <c r="D65" s="17" t="s">
        <v>337</v>
      </c>
      <c r="E65" s="16" t="s">
        <v>13</v>
      </c>
      <c r="F65" s="16" t="s">
        <v>338</v>
      </c>
      <c r="G65" s="16">
        <v>594</v>
      </c>
      <c r="H65" s="5">
        <v>97</v>
      </c>
      <c r="I65" s="5">
        <v>94</v>
      </c>
      <c r="J65" s="5">
        <v>95</v>
      </c>
      <c r="K65" s="5">
        <v>93</v>
      </c>
      <c r="L65" s="5">
        <v>94</v>
      </c>
      <c r="M65" s="5">
        <v>95</v>
      </c>
      <c r="N65" s="5">
        <f t="shared" si="4"/>
        <v>568</v>
      </c>
      <c r="O65" s="5">
        <v>453</v>
      </c>
      <c r="P65" s="5">
        <v>92</v>
      </c>
      <c r="Q65" s="5">
        <v>95</v>
      </c>
      <c r="R65" s="5">
        <v>96</v>
      </c>
      <c r="S65" s="5">
        <v>95</v>
      </c>
      <c r="T65" s="5">
        <v>95</v>
      </c>
      <c r="U65" s="5">
        <v>96</v>
      </c>
      <c r="V65" s="5">
        <f t="shared" si="5"/>
        <v>569</v>
      </c>
      <c r="W65" s="5">
        <f t="shared" si="6"/>
        <v>1137</v>
      </c>
      <c r="X65" s="5"/>
    </row>
    <row r="66" spans="1:24" ht="15.5" x14ac:dyDescent="0.35">
      <c r="A66" s="5">
        <v>49</v>
      </c>
      <c r="B66" s="16">
        <v>237</v>
      </c>
      <c r="C66" s="17" t="s">
        <v>475</v>
      </c>
      <c r="D66" s="17" t="s">
        <v>476</v>
      </c>
      <c r="E66" s="16" t="s">
        <v>9</v>
      </c>
      <c r="F66" s="16" t="s">
        <v>230</v>
      </c>
      <c r="G66" s="16">
        <v>504</v>
      </c>
      <c r="H66" s="5">
        <v>96</v>
      </c>
      <c r="I66" s="5">
        <v>96</v>
      </c>
      <c r="J66" s="5">
        <v>94</v>
      </c>
      <c r="K66" s="5">
        <v>95</v>
      </c>
      <c r="L66" s="5">
        <v>95</v>
      </c>
      <c r="M66" s="5">
        <v>96</v>
      </c>
      <c r="N66" s="5">
        <f t="shared" si="4"/>
        <v>572</v>
      </c>
      <c r="O66" s="5">
        <v>438</v>
      </c>
      <c r="P66" s="5">
        <v>92</v>
      </c>
      <c r="Q66" s="5">
        <v>96</v>
      </c>
      <c r="R66" s="5">
        <v>95</v>
      </c>
      <c r="S66" s="5">
        <v>94</v>
      </c>
      <c r="T66" s="5">
        <v>94</v>
      </c>
      <c r="U66" s="5">
        <v>94</v>
      </c>
      <c r="V66" s="5">
        <f t="shared" si="5"/>
        <v>565</v>
      </c>
      <c r="W66" s="5">
        <f t="shared" si="6"/>
        <v>1137</v>
      </c>
      <c r="X66" s="5"/>
    </row>
    <row r="67" spans="1:24" ht="15.5" x14ac:dyDescent="0.35">
      <c r="A67" s="5">
        <v>50</v>
      </c>
      <c r="B67" s="16">
        <v>465</v>
      </c>
      <c r="C67" s="17" t="s">
        <v>483</v>
      </c>
      <c r="D67" s="17" t="s">
        <v>329</v>
      </c>
      <c r="E67" s="16" t="s">
        <v>9</v>
      </c>
      <c r="F67" s="16" t="s">
        <v>208</v>
      </c>
      <c r="G67" s="16">
        <v>510</v>
      </c>
      <c r="H67" s="5">
        <v>94</v>
      </c>
      <c r="I67" s="5">
        <v>91</v>
      </c>
      <c r="J67" s="5">
        <v>95</v>
      </c>
      <c r="K67" s="5">
        <v>96</v>
      </c>
      <c r="L67" s="5">
        <v>94</v>
      </c>
      <c r="M67" s="5">
        <v>92</v>
      </c>
      <c r="N67" s="5">
        <f t="shared" si="4"/>
        <v>562</v>
      </c>
      <c r="O67" s="5">
        <v>421</v>
      </c>
      <c r="P67" s="5">
        <v>98</v>
      </c>
      <c r="Q67" s="5">
        <v>94</v>
      </c>
      <c r="R67" s="5">
        <v>99</v>
      </c>
      <c r="S67" s="5">
        <v>91</v>
      </c>
      <c r="T67" s="5">
        <v>97</v>
      </c>
      <c r="U67" s="5">
        <v>95</v>
      </c>
      <c r="V67" s="5">
        <f t="shared" si="5"/>
        <v>574</v>
      </c>
      <c r="W67" s="5">
        <f t="shared" si="6"/>
        <v>1136</v>
      </c>
      <c r="X67" s="5"/>
    </row>
    <row r="68" spans="1:24" ht="15.5" x14ac:dyDescent="0.35">
      <c r="A68" s="5">
        <v>51</v>
      </c>
      <c r="B68" s="16">
        <v>148</v>
      </c>
      <c r="C68" s="17" t="s">
        <v>348</v>
      </c>
      <c r="D68" s="17" t="s">
        <v>349</v>
      </c>
      <c r="E68" s="16" t="s">
        <v>6</v>
      </c>
      <c r="F68" s="16" t="s">
        <v>220</v>
      </c>
      <c r="G68" s="16">
        <v>600</v>
      </c>
      <c r="H68" s="5">
        <v>92</v>
      </c>
      <c r="I68" s="5">
        <v>95</v>
      </c>
      <c r="J68" s="5">
        <v>95</v>
      </c>
      <c r="K68" s="5">
        <v>95</v>
      </c>
      <c r="L68" s="5">
        <v>95</v>
      </c>
      <c r="M68" s="5">
        <v>94</v>
      </c>
      <c r="N68" s="5">
        <f t="shared" si="4"/>
        <v>566</v>
      </c>
      <c r="O68" s="5">
        <v>460</v>
      </c>
      <c r="P68" s="5">
        <v>92</v>
      </c>
      <c r="Q68" s="5">
        <v>95</v>
      </c>
      <c r="R68" s="5">
        <v>97</v>
      </c>
      <c r="S68" s="5">
        <v>96</v>
      </c>
      <c r="T68" s="5">
        <v>95</v>
      </c>
      <c r="U68" s="5">
        <v>95</v>
      </c>
      <c r="V68" s="5">
        <f t="shared" si="5"/>
        <v>570</v>
      </c>
      <c r="W68" s="5">
        <f t="shared" si="6"/>
        <v>1136</v>
      </c>
      <c r="X68" s="5"/>
    </row>
    <row r="69" spans="1:24" ht="15.5" x14ac:dyDescent="0.35">
      <c r="A69" s="5">
        <v>52</v>
      </c>
      <c r="B69" s="16">
        <v>112</v>
      </c>
      <c r="C69" s="17" t="s">
        <v>382</v>
      </c>
      <c r="D69" s="17" t="s">
        <v>379</v>
      </c>
      <c r="E69" s="16" t="s">
        <v>9</v>
      </c>
      <c r="F69" s="16" t="s">
        <v>221</v>
      </c>
      <c r="G69" s="16">
        <v>561</v>
      </c>
      <c r="H69" s="5">
        <v>92</v>
      </c>
      <c r="I69" s="5">
        <v>92</v>
      </c>
      <c r="J69" s="5">
        <v>99</v>
      </c>
      <c r="K69" s="5">
        <v>95</v>
      </c>
      <c r="L69" s="5">
        <v>94</v>
      </c>
      <c r="M69" s="5">
        <v>96</v>
      </c>
      <c r="N69" s="5">
        <f t="shared" si="4"/>
        <v>568</v>
      </c>
      <c r="O69" s="5">
        <v>451</v>
      </c>
      <c r="P69" s="5">
        <v>96</v>
      </c>
      <c r="Q69" s="5">
        <v>97</v>
      </c>
      <c r="R69" s="5">
        <v>93</v>
      </c>
      <c r="S69" s="5">
        <v>93</v>
      </c>
      <c r="T69" s="5">
        <v>97</v>
      </c>
      <c r="U69" s="5">
        <v>91</v>
      </c>
      <c r="V69" s="5">
        <f t="shared" si="5"/>
        <v>567</v>
      </c>
      <c r="W69" s="5">
        <f t="shared" si="6"/>
        <v>1135</v>
      </c>
      <c r="X69" s="5"/>
    </row>
    <row r="70" spans="1:24" ht="15.5" x14ac:dyDescent="0.35">
      <c r="A70" s="5">
        <v>53</v>
      </c>
      <c r="B70" s="16">
        <v>243</v>
      </c>
      <c r="C70" s="17" t="s">
        <v>339</v>
      </c>
      <c r="D70" s="17" t="s">
        <v>340</v>
      </c>
      <c r="E70" s="16" t="s">
        <v>9</v>
      </c>
      <c r="F70" s="16" t="s">
        <v>235</v>
      </c>
      <c r="G70" s="16">
        <v>595</v>
      </c>
      <c r="H70" s="5">
        <v>94</v>
      </c>
      <c r="I70" s="5">
        <v>93</v>
      </c>
      <c r="J70" s="5">
        <v>98</v>
      </c>
      <c r="K70" s="5">
        <v>95</v>
      </c>
      <c r="L70" s="5">
        <v>95</v>
      </c>
      <c r="M70" s="5">
        <v>98</v>
      </c>
      <c r="N70" s="5">
        <f t="shared" si="4"/>
        <v>573</v>
      </c>
      <c r="O70" s="5">
        <v>434</v>
      </c>
      <c r="P70" s="5">
        <v>97</v>
      </c>
      <c r="Q70" s="5">
        <v>92</v>
      </c>
      <c r="R70" s="5">
        <v>93</v>
      </c>
      <c r="S70" s="5">
        <v>90</v>
      </c>
      <c r="T70" s="5">
        <v>96</v>
      </c>
      <c r="U70" s="5">
        <v>94</v>
      </c>
      <c r="V70" s="5">
        <f t="shared" si="5"/>
        <v>562</v>
      </c>
      <c r="W70" s="5">
        <f t="shared" si="6"/>
        <v>1135</v>
      </c>
      <c r="X70" s="5"/>
    </row>
    <row r="71" spans="1:24" ht="15.5" x14ac:dyDescent="0.35">
      <c r="A71" s="5">
        <v>54</v>
      </c>
      <c r="B71" s="16">
        <v>183</v>
      </c>
      <c r="C71" s="17" t="s">
        <v>477</v>
      </c>
      <c r="D71" s="17" t="s">
        <v>425</v>
      </c>
      <c r="E71" s="16" t="s">
        <v>6</v>
      </c>
      <c r="F71" s="16" t="s">
        <v>225</v>
      </c>
      <c r="G71" s="16">
        <v>505</v>
      </c>
      <c r="H71" s="5">
        <v>93</v>
      </c>
      <c r="I71" s="5">
        <v>93</v>
      </c>
      <c r="J71" s="5">
        <v>91</v>
      </c>
      <c r="K71" s="5">
        <v>97</v>
      </c>
      <c r="L71" s="5">
        <v>93</v>
      </c>
      <c r="M71" s="5">
        <v>94</v>
      </c>
      <c r="N71" s="5">
        <f t="shared" si="4"/>
        <v>561</v>
      </c>
      <c r="O71" s="5">
        <v>423</v>
      </c>
      <c r="P71" s="5">
        <v>93</v>
      </c>
      <c r="Q71" s="5">
        <v>96</v>
      </c>
      <c r="R71" s="5">
        <v>95</v>
      </c>
      <c r="S71" s="5">
        <v>97</v>
      </c>
      <c r="T71" s="5">
        <v>98</v>
      </c>
      <c r="U71" s="5">
        <v>94</v>
      </c>
      <c r="V71" s="5">
        <f t="shared" si="5"/>
        <v>573</v>
      </c>
      <c r="W71" s="5">
        <f t="shared" si="6"/>
        <v>1134</v>
      </c>
      <c r="X71" s="5"/>
    </row>
    <row r="72" spans="1:24" ht="15.5" x14ac:dyDescent="0.35">
      <c r="A72" s="5">
        <v>55</v>
      </c>
      <c r="B72" s="16">
        <v>464</v>
      </c>
      <c r="C72" s="17" t="s">
        <v>409</v>
      </c>
      <c r="D72" s="17" t="s">
        <v>410</v>
      </c>
      <c r="E72" s="16" t="s">
        <v>9</v>
      </c>
      <c r="F72" s="16" t="s">
        <v>228</v>
      </c>
      <c r="G72" s="16">
        <v>521</v>
      </c>
      <c r="H72" s="5">
        <v>96</v>
      </c>
      <c r="I72" s="5">
        <v>94</v>
      </c>
      <c r="J72" s="5">
        <v>95</v>
      </c>
      <c r="K72" s="5">
        <v>94</v>
      </c>
      <c r="L72" s="5">
        <v>94</v>
      </c>
      <c r="M72" s="5">
        <v>95</v>
      </c>
      <c r="N72" s="5">
        <f t="shared" si="4"/>
        <v>568</v>
      </c>
      <c r="O72" s="5">
        <v>452</v>
      </c>
      <c r="P72" s="5">
        <v>96</v>
      </c>
      <c r="Q72" s="5">
        <v>96</v>
      </c>
      <c r="R72" s="5">
        <v>95</v>
      </c>
      <c r="S72" s="5">
        <v>93</v>
      </c>
      <c r="T72" s="5">
        <v>94</v>
      </c>
      <c r="U72" s="5">
        <v>92</v>
      </c>
      <c r="V72" s="5">
        <f t="shared" si="5"/>
        <v>566</v>
      </c>
      <c r="W72" s="5">
        <f t="shared" si="6"/>
        <v>1134</v>
      </c>
      <c r="X72" s="5"/>
    </row>
    <row r="73" spans="1:24" ht="15.5" x14ac:dyDescent="0.35">
      <c r="A73" s="5">
        <v>56</v>
      </c>
      <c r="B73" s="16">
        <v>133</v>
      </c>
      <c r="C73" s="17" t="s">
        <v>311</v>
      </c>
      <c r="D73" s="17" t="s">
        <v>312</v>
      </c>
      <c r="E73" s="16" t="s">
        <v>9</v>
      </c>
      <c r="F73" s="16" t="s">
        <v>212</v>
      </c>
      <c r="G73" s="16">
        <v>582</v>
      </c>
      <c r="H73" s="5">
        <v>92</v>
      </c>
      <c r="I73" s="5">
        <v>97</v>
      </c>
      <c r="J73" s="5">
        <v>95</v>
      </c>
      <c r="K73" s="5">
        <v>95</v>
      </c>
      <c r="L73" s="5">
        <v>95</v>
      </c>
      <c r="M73" s="5">
        <v>96</v>
      </c>
      <c r="N73" s="5">
        <f t="shared" si="4"/>
        <v>570</v>
      </c>
      <c r="O73" s="5">
        <v>445</v>
      </c>
      <c r="P73" s="5">
        <v>96</v>
      </c>
      <c r="Q73" s="5">
        <v>91</v>
      </c>
      <c r="R73" s="5">
        <v>98</v>
      </c>
      <c r="S73" s="5">
        <v>90</v>
      </c>
      <c r="T73" s="5">
        <v>93</v>
      </c>
      <c r="U73" s="5">
        <v>96</v>
      </c>
      <c r="V73" s="5">
        <f t="shared" si="5"/>
        <v>564</v>
      </c>
      <c r="W73" s="5">
        <f t="shared" si="6"/>
        <v>1134</v>
      </c>
      <c r="X73" s="5"/>
    </row>
    <row r="74" spans="1:24" ht="15.5" x14ac:dyDescent="0.35">
      <c r="A74" s="5">
        <v>57</v>
      </c>
      <c r="B74" s="16">
        <v>176</v>
      </c>
      <c r="C74" s="17" t="s">
        <v>395</v>
      </c>
      <c r="D74" s="17" t="s">
        <v>367</v>
      </c>
      <c r="E74" s="16" t="s">
        <v>9</v>
      </c>
      <c r="F74" s="16" t="s">
        <v>224</v>
      </c>
      <c r="G74" s="16">
        <v>569</v>
      </c>
      <c r="H74" s="5">
        <v>95</v>
      </c>
      <c r="I74" s="5">
        <v>93</v>
      </c>
      <c r="J74" s="5">
        <v>92</v>
      </c>
      <c r="K74" s="5">
        <v>95</v>
      </c>
      <c r="L74" s="5">
        <v>93</v>
      </c>
      <c r="M74" s="5">
        <v>95</v>
      </c>
      <c r="N74" s="5">
        <f t="shared" si="4"/>
        <v>563</v>
      </c>
      <c r="O74" s="5">
        <v>417</v>
      </c>
      <c r="P74" s="5">
        <v>92</v>
      </c>
      <c r="Q74" s="5">
        <v>95</v>
      </c>
      <c r="R74" s="5">
        <v>92</v>
      </c>
      <c r="S74" s="5">
        <v>96</v>
      </c>
      <c r="T74" s="5">
        <v>97</v>
      </c>
      <c r="U74" s="5">
        <v>98</v>
      </c>
      <c r="V74" s="5">
        <f t="shared" si="5"/>
        <v>570</v>
      </c>
      <c r="W74" s="5">
        <f t="shared" si="6"/>
        <v>1133</v>
      </c>
      <c r="X74" s="5"/>
    </row>
    <row r="75" spans="1:24" ht="15.5" x14ac:dyDescent="0.35">
      <c r="A75" s="5">
        <v>58</v>
      </c>
      <c r="B75" s="16">
        <v>430</v>
      </c>
      <c r="C75" s="17" t="s">
        <v>365</v>
      </c>
      <c r="D75" s="17" t="s">
        <v>357</v>
      </c>
      <c r="E75" s="16" t="s">
        <v>6</v>
      </c>
      <c r="F75" s="16" t="s">
        <v>232</v>
      </c>
      <c r="G75" s="16">
        <v>551</v>
      </c>
      <c r="H75" s="5">
        <v>90</v>
      </c>
      <c r="I75" s="5">
        <v>94</v>
      </c>
      <c r="J75" s="5">
        <v>90</v>
      </c>
      <c r="K75" s="5">
        <v>94</v>
      </c>
      <c r="L75" s="5">
        <v>95</v>
      </c>
      <c r="M75" s="5">
        <v>94</v>
      </c>
      <c r="N75" s="5">
        <f t="shared" si="4"/>
        <v>557</v>
      </c>
      <c r="O75" s="5">
        <v>431</v>
      </c>
      <c r="P75" s="5">
        <v>96</v>
      </c>
      <c r="Q75" s="5">
        <v>96</v>
      </c>
      <c r="R75" s="5">
        <v>95</v>
      </c>
      <c r="S75" s="5">
        <v>96</v>
      </c>
      <c r="T75" s="5">
        <v>94</v>
      </c>
      <c r="U75" s="5">
        <v>97</v>
      </c>
      <c r="V75" s="5">
        <f t="shared" si="5"/>
        <v>574</v>
      </c>
      <c r="W75" s="5">
        <f t="shared" si="6"/>
        <v>1131</v>
      </c>
      <c r="X75" s="5"/>
    </row>
    <row r="76" spans="1:24" ht="15.5" x14ac:dyDescent="0.35">
      <c r="A76" s="5">
        <v>59</v>
      </c>
      <c r="B76" s="16">
        <v>333</v>
      </c>
      <c r="C76" s="17" t="s">
        <v>417</v>
      </c>
      <c r="D76" s="17" t="s">
        <v>418</v>
      </c>
      <c r="E76" s="16" t="s">
        <v>9</v>
      </c>
      <c r="F76" s="16" t="s">
        <v>211</v>
      </c>
      <c r="G76" s="16">
        <v>525</v>
      </c>
      <c r="H76" s="5">
        <v>93</v>
      </c>
      <c r="I76" s="5">
        <v>96</v>
      </c>
      <c r="J76" s="5">
        <v>96</v>
      </c>
      <c r="K76" s="5">
        <v>93</v>
      </c>
      <c r="L76" s="5">
        <v>96</v>
      </c>
      <c r="M76" s="5">
        <v>91</v>
      </c>
      <c r="N76" s="5">
        <f t="shared" si="4"/>
        <v>565</v>
      </c>
      <c r="O76" s="5">
        <v>414</v>
      </c>
      <c r="P76" s="5">
        <v>94</v>
      </c>
      <c r="Q76" s="5">
        <v>94</v>
      </c>
      <c r="R76" s="5">
        <v>92</v>
      </c>
      <c r="S76" s="5">
        <v>94</v>
      </c>
      <c r="T76" s="5">
        <v>95</v>
      </c>
      <c r="U76" s="5">
        <v>97</v>
      </c>
      <c r="V76" s="5">
        <f t="shared" si="5"/>
        <v>566</v>
      </c>
      <c r="W76" s="5">
        <f t="shared" si="6"/>
        <v>1131</v>
      </c>
      <c r="X76" s="5"/>
    </row>
    <row r="77" spans="1:24" ht="15.5" x14ac:dyDescent="0.35">
      <c r="A77" s="5">
        <v>60</v>
      </c>
      <c r="B77" s="16">
        <v>264</v>
      </c>
      <c r="C77" s="17" t="s">
        <v>383</v>
      </c>
      <c r="D77" s="17" t="s">
        <v>384</v>
      </c>
      <c r="E77" s="16" t="s">
        <v>9</v>
      </c>
      <c r="F77" s="16" t="s">
        <v>225</v>
      </c>
      <c r="G77" s="16">
        <v>562</v>
      </c>
      <c r="H77" s="5">
        <v>94</v>
      </c>
      <c r="I77" s="5">
        <v>97</v>
      </c>
      <c r="J77" s="5">
        <v>94</v>
      </c>
      <c r="K77" s="5">
        <v>93</v>
      </c>
      <c r="L77" s="5">
        <v>98</v>
      </c>
      <c r="M77" s="5">
        <v>92</v>
      </c>
      <c r="N77" s="5">
        <f t="shared" si="4"/>
        <v>568</v>
      </c>
      <c r="O77" s="5">
        <v>456</v>
      </c>
      <c r="P77" s="5">
        <v>94</v>
      </c>
      <c r="Q77" s="5">
        <v>94</v>
      </c>
      <c r="R77" s="5">
        <v>96</v>
      </c>
      <c r="S77" s="5">
        <v>96</v>
      </c>
      <c r="T77" s="5">
        <v>91</v>
      </c>
      <c r="U77" s="5">
        <v>91</v>
      </c>
      <c r="V77" s="5">
        <f t="shared" si="5"/>
        <v>562</v>
      </c>
      <c r="W77" s="5">
        <f t="shared" si="6"/>
        <v>1130</v>
      </c>
      <c r="X77" s="5"/>
    </row>
    <row r="78" spans="1:24" ht="15.5" x14ac:dyDescent="0.35">
      <c r="A78" s="5">
        <v>61</v>
      </c>
      <c r="B78" s="16">
        <v>346</v>
      </c>
      <c r="C78" s="17" t="s">
        <v>428</v>
      </c>
      <c r="D78" s="17" t="s">
        <v>429</v>
      </c>
      <c r="E78" s="16" t="s">
        <v>6</v>
      </c>
      <c r="F78" s="16" t="s">
        <v>225</v>
      </c>
      <c r="G78" s="16">
        <v>532</v>
      </c>
      <c r="H78" s="5">
        <v>94</v>
      </c>
      <c r="I78" s="5">
        <v>94</v>
      </c>
      <c r="J78" s="5">
        <v>95</v>
      </c>
      <c r="K78" s="5">
        <v>97</v>
      </c>
      <c r="L78" s="5">
        <v>95</v>
      </c>
      <c r="M78" s="5">
        <v>90</v>
      </c>
      <c r="N78" s="5">
        <f t="shared" si="4"/>
        <v>565</v>
      </c>
      <c r="O78" s="5">
        <v>415</v>
      </c>
      <c r="P78" s="5">
        <v>95</v>
      </c>
      <c r="Q78" s="5">
        <v>90</v>
      </c>
      <c r="R78" s="5">
        <v>91</v>
      </c>
      <c r="S78" s="5">
        <v>99</v>
      </c>
      <c r="T78" s="5">
        <v>94</v>
      </c>
      <c r="U78" s="5">
        <v>95</v>
      </c>
      <c r="V78" s="5">
        <f t="shared" si="5"/>
        <v>564</v>
      </c>
      <c r="W78" s="5">
        <f t="shared" si="6"/>
        <v>1129</v>
      </c>
      <c r="X78" s="5"/>
    </row>
    <row r="79" spans="1:24" ht="15.5" x14ac:dyDescent="0.35">
      <c r="A79" s="5">
        <v>62</v>
      </c>
      <c r="B79" s="16">
        <v>234</v>
      </c>
      <c r="C79" s="17" t="s">
        <v>368</v>
      </c>
      <c r="D79" s="17" t="s">
        <v>369</v>
      </c>
      <c r="E79" s="16" t="s">
        <v>9</v>
      </c>
      <c r="F79" s="16" t="s">
        <v>225</v>
      </c>
      <c r="G79" s="16">
        <v>553</v>
      </c>
      <c r="H79" s="5">
        <v>95</v>
      </c>
      <c r="I79" s="5">
        <v>97</v>
      </c>
      <c r="J79" s="5">
        <v>96</v>
      </c>
      <c r="K79" s="5">
        <v>91</v>
      </c>
      <c r="L79" s="5">
        <v>94</v>
      </c>
      <c r="M79" s="5">
        <v>93</v>
      </c>
      <c r="N79" s="5">
        <f t="shared" si="4"/>
        <v>566</v>
      </c>
      <c r="O79" s="5">
        <v>462</v>
      </c>
      <c r="P79" s="5">
        <v>94</v>
      </c>
      <c r="Q79" s="5">
        <v>93</v>
      </c>
      <c r="R79" s="5">
        <v>92</v>
      </c>
      <c r="S79" s="5">
        <v>97</v>
      </c>
      <c r="T79" s="5">
        <v>92</v>
      </c>
      <c r="U79" s="5">
        <v>95</v>
      </c>
      <c r="V79" s="5">
        <f t="shared" si="5"/>
        <v>563</v>
      </c>
      <c r="W79" s="5">
        <f t="shared" si="6"/>
        <v>1129</v>
      </c>
      <c r="X79" s="5"/>
    </row>
    <row r="80" spans="1:24" ht="15.5" x14ac:dyDescent="0.35">
      <c r="A80" s="5">
        <v>63</v>
      </c>
      <c r="B80" s="16">
        <v>399</v>
      </c>
      <c r="C80" s="17" t="s">
        <v>455</v>
      </c>
      <c r="D80" s="17" t="s">
        <v>456</v>
      </c>
      <c r="E80" s="16" t="s">
        <v>6</v>
      </c>
      <c r="F80" s="16" t="s">
        <v>224</v>
      </c>
      <c r="G80" s="16">
        <v>492</v>
      </c>
      <c r="H80" s="5">
        <v>97</v>
      </c>
      <c r="I80" s="5">
        <v>93</v>
      </c>
      <c r="J80" s="5">
        <v>96</v>
      </c>
      <c r="K80" s="5">
        <v>94</v>
      </c>
      <c r="L80" s="5">
        <v>92</v>
      </c>
      <c r="M80" s="5">
        <v>97</v>
      </c>
      <c r="N80" s="5">
        <f t="shared" si="4"/>
        <v>569</v>
      </c>
      <c r="O80" s="5">
        <v>449</v>
      </c>
      <c r="P80" s="5">
        <v>91</v>
      </c>
      <c r="Q80" s="5">
        <v>95</v>
      </c>
      <c r="R80" s="5">
        <v>92</v>
      </c>
      <c r="S80" s="5">
        <v>94</v>
      </c>
      <c r="T80" s="5">
        <v>95</v>
      </c>
      <c r="U80" s="5">
        <v>93</v>
      </c>
      <c r="V80" s="5">
        <f t="shared" si="5"/>
        <v>560</v>
      </c>
      <c r="W80" s="5">
        <f t="shared" si="6"/>
        <v>1129</v>
      </c>
      <c r="X80" s="5"/>
    </row>
    <row r="81" spans="1:24" ht="15.5" x14ac:dyDescent="0.35">
      <c r="A81" s="5">
        <v>64</v>
      </c>
      <c r="B81" s="16">
        <v>431</v>
      </c>
      <c r="C81" s="17" t="s">
        <v>401</v>
      </c>
      <c r="D81" s="17" t="s">
        <v>166</v>
      </c>
      <c r="E81" s="16" t="s">
        <v>6</v>
      </c>
      <c r="F81" s="16" t="s">
        <v>209</v>
      </c>
      <c r="G81" s="16">
        <v>573</v>
      </c>
      <c r="H81" s="5">
        <v>95</v>
      </c>
      <c r="I81" s="5">
        <v>93</v>
      </c>
      <c r="J81" s="5">
        <v>94</v>
      </c>
      <c r="K81" s="5">
        <v>96</v>
      </c>
      <c r="L81" s="5">
        <v>97</v>
      </c>
      <c r="M81" s="5">
        <v>96</v>
      </c>
      <c r="N81" s="5">
        <f t="shared" si="4"/>
        <v>571</v>
      </c>
      <c r="O81" s="5">
        <v>441</v>
      </c>
      <c r="P81" s="5">
        <v>96</v>
      </c>
      <c r="Q81" s="5">
        <v>95</v>
      </c>
      <c r="R81" s="5">
        <v>95</v>
      </c>
      <c r="S81" s="5">
        <v>91</v>
      </c>
      <c r="T81" s="5">
        <v>91</v>
      </c>
      <c r="U81" s="5">
        <v>89</v>
      </c>
      <c r="V81" s="5">
        <f t="shared" si="5"/>
        <v>557</v>
      </c>
      <c r="W81" s="5">
        <f t="shared" si="6"/>
        <v>1128</v>
      </c>
      <c r="X81" s="5"/>
    </row>
    <row r="82" spans="1:24" ht="15.5" x14ac:dyDescent="0.35">
      <c r="A82" s="5">
        <v>65</v>
      </c>
      <c r="B82" s="16">
        <v>309</v>
      </c>
      <c r="C82" s="17" t="s">
        <v>307</v>
      </c>
      <c r="D82" s="17" t="s">
        <v>308</v>
      </c>
      <c r="E82" s="16" t="s">
        <v>13</v>
      </c>
      <c r="F82" s="16" t="s">
        <v>212</v>
      </c>
      <c r="G82" s="16">
        <v>580</v>
      </c>
      <c r="H82" s="5">
        <v>94</v>
      </c>
      <c r="I82" s="5">
        <v>95</v>
      </c>
      <c r="J82" s="5">
        <v>93</v>
      </c>
      <c r="K82" s="5">
        <v>93</v>
      </c>
      <c r="L82" s="5">
        <v>95</v>
      </c>
      <c r="M82" s="5">
        <v>91</v>
      </c>
      <c r="N82" s="5">
        <f t="shared" ref="N82:N113" si="7">SUM(H82:M82)</f>
        <v>561</v>
      </c>
      <c r="O82" s="5">
        <v>424</v>
      </c>
      <c r="P82" s="5">
        <v>96</v>
      </c>
      <c r="Q82" s="5">
        <v>94</v>
      </c>
      <c r="R82" s="5">
        <v>95</v>
      </c>
      <c r="S82" s="5">
        <v>95</v>
      </c>
      <c r="T82" s="5">
        <v>91</v>
      </c>
      <c r="U82" s="5">
        <v>95</v>
      </c>
      <c r="V82" s="5">
        <f t="shared" ref="V82:V113" si="8">SUM(P82:U82)</f>
        <v>566</v>
      </c>
      <c r="W82" s="5">
        <f t="shared" ref="W82:W113" si="9">N82+V82</f>
        <v>1127</v>
      </c>
      <c r="X82" s="5"/>
    </row>
    <row r="83" spans="1:24" ht="15.5" x14ac:dyDescent="0.35">
      <c r="A83" s="5">
        <v>66</v>
      </c>
      <c r="B83" s="16">
        <v>392</v>
      </c>
      <c r="C83" s="17" t="s">
        <v>445</v>
      </c>
      <c r="D83" s="17" t="s">
        <v>431</v>
      </c>
      <c r="E83" s="16" t="s">
        <v>6</v>
      </c>
      <c r="F83" s="16" t="s">
        <v>243</v>
      </c>
      <c r="G83" s="16">
        <v>542</v>
      </c>
      <c r="H83" s="5">
        <v>95</v>
      </c>
      <c r="I83" s="5">
        <v>95</v>
      </c>
      <c r="J83" s="5">
        <v>94</v>
      </c>
      <c r="K83" s="5">
        <v>95</v>
      </c>
      <c r="L83" s="5">
        <v>94</v>
      </c>
      <c r="M83" s="5">
        <v>93</v>
      </c>
      <c r="N83" s="5">
        <f t="shared" si="7"/>
        <v>566</v>
      </c>
      <c r="O83" s="5">
        <v>461</v>
      </c>
      <c r="P83" s="5">
        <v>93</v>
      </c>
      <c r="Q83" s="5">
        <v>92</v>
      </c>
      <c r="R83" s="5">
        <v>94</v>
      </c>
      <c r="S83" s="5">
        <v>92</v>
      </c>
      <c r="T83" s="5">
        <v>96</v>
      </c>
      <c r="U83" s="5">
        <v>94</v>
      </c>
      <c r="V83" s="5">
        <f t="shared" si="8"/>
        <v>561</v>
      </c>
      <c r="W83" s="5">
        <f t="shared" si="9"/>
        <v>1127</v>
      </c>
      <c r="X83" s="5"/>
    </row>
    <row r="84" spans="1:24" ht="15.5" x14ac:dyDescent="0.35">
      <c r="A84" s="5">
        <v>67</v>
      </c>
      <c r="B84" s="16">
        <v>239</v>
      </c>
      <c r="C84" s="17" t="s">
        <v>388</v>
      </c>
      <c r="D84" s="17" t="s">
        <v>389</v>
      </c>
      <c r="E84" s="16" t="s">
        <v>9</v>
      </c>
      <c r="F84" s="16" t="s">
        <v>215</v>
      </c>
      <c r="G84" s="16">
        <v>565</v>
      </c>
      <c r="H84" s="5">
        <v>96</v>
      </c>
      <c r="I84" s="5">
        <v>99</v>
      </c>
      <c r="J84" s="5">
        <v>96</v>
      </c>
      <c r="K84" s="5">
        <v>94</v>
      </c>
      <c r="L84" s="5">
        <v>96</v>
      </c>
      <c r="M84" s="5">
        <v>92</v>
      </c>
      <c r="N84" s="5">
        <f t="shared" si="7"/>
        <v>573</v>
      </c>
      <c r="O84" s="5">
        <v>436</v>
      </c>
      <c r="P84" s="5">
        <v>96</v>
      </c>
      <c r="Q84" s="5">
        <v>90</v>
      </c>
      <c r="R84" s="5">
        <v>90</v>
      </c>
      <c r="S84" s="5">
        <v>92</v>
      </c>
      <c r="T84" s="5">
        <v>91</v>
      </c>
      <c r="U84" s="5">
        <v>95</v>
      </c>
      <c r="V84" s="5">
        <f t="shared" si="8"/>
        <v>554</v>
      </c>
      <c r="W84" s="5">
        <f t="shared" si="9"/>
        <v>1127</v>
      </c>
      <c r="X84" s="5"/>
    </row>
    <row r="85" spans="1:24" ht="15.5" x14ac:dyDescent="0.35">
      <c r="A85" s="5">
        <v>68</v>
      </c>
      <c r="B85" s="16">
        <v>271</v>
      </c>
      <c r="C85" s="17" t="s">
        <v>352</v>
      </c>
      <c r="D85" s="17" t="s">
        <v>353</v>
      </c>
      <c r="E85" s="16" t="s">
        <v>6</v>
      </c>
      <c r="F85" s="16" t="s">
        <v>222</v>
      </c>
      <c r="G85" s="16">
        <v>544</v>
      </c>
      <c r="H85" s="5">
        <v>96</v>
      </c>
      <c r="I85" s="5">
        <v>92</v>
      </c>
      <c r="J85" s="5">
        <v>91</v>
      </c>
      <c r="K85" s="5">
        <v>93</v>
      </c>
      <c r="L85" s="5">
        <v>94</v>
      </c>
      <c r="M85" s="5">
        <v>95</v>
      </c>
      <c r="N85" s="5">
        <f t="shared" si="7"/>
        <v>561</v>
      </c>
      <c r="O85" s="5">
        <v>422</v>
      </c>
      <c r="P85" s="5">
        <v>95</v>
      </c>
      <c r="Q85" s="5">
        <v>95</v>
      </c>
      <c r="R85" s="5">
        <v>93</v>
      </c>
      <c r="S85" s="5">
        <v>94</v>
      </c>
      <c r="T85" s="5">
        <v>93</v>
      </c>
      <c r="U85" s="5">
        <v>95</v>
      </c>
      <c r="V85" s="5">
        <f t="shared" si="8"/>
        <v>565</v>
      </c>
      <c r="W85" s="5">
        <f t="shared" si="9"/>
        <v>1126</v>
      </c>
      <c r="X85" s="5"/>
    </row>
    <row r="86" spans="1:24" ht="15.5" x14ac:dyDescent="0.35">
      <c r="A86" s="5">
        <v>69</v>
      </c>
      <c r="B86" s="16">
        <v>397</v>
      </c>
      <c r="C86" s="17" t="s">
        <v>481</v>
      </c>
      <c r="D86" s="17" t="s">
        <v>482</v>
      </c>
      <c r="E86" s="16" t="s">
        <v>9</v>
      </c>
      <c r="F86" s="16" t="s">
        <v>212</v>
      </c>
      <c r="G86" s="16">
        <v>509</v>
      </c>
      <c r="H86" s="5">
        <v>92</v>
      </c>
      <c r="I86" s="5">
        <v>96</v>
      </c>
      <c r="J86" s="5">
        <v>94</v>
      </c>
      <c r="K86" s="5">
        <v>96</v>
      </c>
      <c r="L86" s="5">
        <v>94</v>
      </c>
      <c r="M86" s="5">
        <v>92</v>
      </c>
      <c r="N86" s="5">
        <f t="shared" si="7"/>
        <v>564</v>
      </c>
      <c r="O86" s="5">
        <v>416</v>
      </c>
      <c r="P86" s="5">
        <v>93</v>
      </c>
      <c r="Q86" s="5">
        <v>95</v>
      </c>
      <c r="R86" s="5">
        <v>95</v>
      </c>
      <c r="S86" s="5">
        <v>93</v>
      </c>
      <c r="T86" s="5">
        <v>92</v>
      </c>
      <c r="U86" s="5">
        <v>94</v>
      </c>
      <c r="V86" s="5">
        <f t="shared" si="8"/>
        <v>562</v>
      </c>
      <c r="W86" s="5">
        <f t="shared" si="9"/>
        <v>1126</v>
      </c>
      <c r="X86" s="5"/>
    </row>
    <row r="87" spans="1:24" ht="15.5" x14ac:dyDescent="0.35">
      <c r="A87" s="5">
        <v>70</v>
      </c>
      <c r="B87" s="16">
        <v>331</v>
      </c>
      <c r="C87" s="17" t="s">
        <v>148</v>
      </c>
      <c r="D87" s="17" t="s">
        <v>493</v>
      </c>
      <c r="E87" s="16" t="s">
        <v>6</v>
      </c>
      <c r="F87" s="16" t="s">
        <v>235</v>
      </c>
      <c r="G87" s="16">
        <v>516</v>
      </c>
      <c r="H87" s="5">
        <v>95</v>
      </c>
      <c r="I87" s="5">
        <v>92</v>
      </c>
      <c r="J87" s="5">
        <v>96</v>
      </c>
      <c r="K87" s="5">
        <v>95</v>
      </c>
      <c r="L87" s="5">
        <v>93</v>
      </c>
      <c r="M87" s="5">
        <v>94</v>
      </c>
      <c r="N87" s="5">
        <f t="shared" si="7"/>
        <v>565</v>
      </c>
      <c r="O87" s="5">
        <v>411</v>
      </c>
      <c r="P87" s="5">
        <v>95</v>
      </c>
      <c r="Q87" s="5">
        <v>94</v>
      </c>
      <c r="R87" s="5">
        <v>97</v>
      </c>
      <c r="S87" s="5">
        <v>93</v>
      </c>
      <c r="T87" s="5">
        <v>93</v>
      </c>
      <c r="U87" s="5">
        <v>89</v>
      </c>
      <c r="V87" s="5">
        <f t="shared" si="8"/>
        <v>561</v>
      </c>
      <c r="W87" s="5">
        <f t="shared" si="9"/>
        <v>1126</v>
      </c>
      <c r="X87" s="5"/>
    </row>
    <row r="88" spans="1:24" ht="15.5" x14ac:dyDescent="0.35">
      <c r="A88" s="5">
        <v>71</v>
      </c>
      <c r="B88" s="16">
        <v>280</v>
      </c>
      <c r="C88" s="17" t="s">
        <v>319</v>
      </c>
      <c r="D88" s="17" t="s">
        <v>320</v>
      </c>
      <c r="E88" s="16" t="s">
        <v>9</v>
      </c>
      <c r="F88" s="16" t="s">
        <v>321</v>
      </c>
      <c r="G88" s="16">
        <v>586</v>
      </c>
      <c r="H88" s="5">
        <v>95</v>
      </c>
      <c r="I88" s="5">
        <v>90</v>
      </c>
      <c r="J88" s="5">
        <v>95</v>
      </c>
      <c r="K88" s="5">
        <v>95</v>
      </c>
      <c r="L88" s="5">
        <v>98</v>
      </c>
      <c r="M88" s="5">
        <v>94</v>
      </c>
      <c r="N88" s="5">
        <f t="shared" si="7"/>
        <v>567</v>
      </c>
      <c r="O88" s="5">
        <v>457</v>
      </c>
      <c r="P88" s="5">
        <v>94</v>
      </c>
      <c r="Q88" s="5">
        <v>91</v>
      </c>
      <c r="R88" s="5">
        <v>92</v>
      </c>
      <c r="S88" s="5">
        <v>96</v>
      </c>
      <c r="T88" s="5">
        <v>93</v>
      </c>
      <c r="U88" s="5">
        <v>93</v>
      </c>
      <c r="V88" s="5">
        <f t="shared" si="8"/>
        <v>559</v>
      </c>
      <c r="W88" s="5">
        <f t="shared" si="9"/>
        <v>1126</v>
      </c>
      <c r="X88" s="5"/>
    </row>
    <row r="89" spans="1:24" ht="15.5" x14ac:dyDescent="0.35">
      <c r="A89" s="5">
        <v>72</v>
      </c>
      <c r="B89" s="16">
        <v>400</v>
      </c>
      <c r="C89" s="17" t="s">
        <v>334</v>
      </c>
      <c r="D89" s="17" t="s">
        <v>335</v>
      </c>
      <c r="E89" s="16" t="s">
        <v>9</v>
      </c>
      <c r="F89" s="16" t="s">
        <v>218</v>
      </c>
      <c r="G89" s="16">
        <v>593</v>
      </c>
      <c r="H89" s="5">
        <v>93</v>
      </c>
      <c r="I89" s="5">
        <v>92</v>
      </c>
      <c r="J89" s="5">
        <v>96</v>
      </c>
      <c r="K89" s="5">
        <v>97</v>
      </c>
      <c r="L89" s="5">
        <v>94</v>
      </c>
      <c r="M89" s="5">
        <v>98</v>
      </c>
      <c r="N89" s="5">
        <f t="shared" si="7"/>
        <v>570</v>
      </c>
      <c r="O89" s="5">
        <v>442</v>
      </c>
      <c r="P89" s="5">
        <v>90</v>
      </c>
      <c r="Q89" s="5">
        <v>91</v>
      </c>
      <c r="R89" s="5">
        <v>97</v>
      </c>
      <c r="S89" s="5">
        <v>90</v>
      </c>
      <c r="T89" s="5">
        <v>93</v>
      </c>
      <c r="U89" s="5">
        <v>95</v>
      </c>
      <c r="V89" s="5">
        <f t="shared" si="8"/>
        <v>556</v>
      </c>
      <c r="W89" s="5">
        <f t="shared" si="9"/>
        <v>1126</v>
      </c>
      <c r="X89" s="5"/>
    </row>
    <row r="90" spans="1:24" ht="15.5" x14ac:dyDescent="0.35">
      <c r="A90" s="5">
        <v>73</v>
      </c>
      <c r="B90" s="16">
        <v>429</v>
      </c>
      <c r="C90" s="17" t="s">
        <v>365</v>
      </c>
      <c r="D90" s="17" t="s">
        <v>466</v>
      </c>
      <c r="E90" s="16" t="s">
        <v>9</v>
      </c>
      <c r="F90" s="16" t="s">
        <v>228</v>
      </c>
      <c r="G90" s="16">
        <v>498</v>
      </c>
      <c r="H90" s="5">
        <v>93</v>
      </c>
      <c r="I90" s="5">
        <v>94</v>
      </c>
      <c r="J90" s="5">
        <v>94</v>
      </c>
      <c r="K90" s="5">
        <v>89</v>
      </c>
      <c r="L90" s="5">
        <v>95</v>
      </c>
      <c r="M90" s="5">
        <v>91</v>
      </c>
      <c r="N90" s="5">
        <f t="shared" si="7"/>
        <v>556</v>
      </c>
      <c r="O90" s="5">
        <v>204</v>
      </c>
      <c r="P90" s="5">
        <v>95</v>
      </c>
      <c r="Q90" s="5">
        <v>92</v>
      </c>
      <c r="R90" s="5">
        <v>93</v>
      </c>
      <c r="S90" s="5">
        <v>97</v>
      </c>
      <c r="T90" s="5">
        <v>96</v>
      </c>
      <c r="U90" s="5">
        <v>96</v>
      </c>
      <c r="V90" s="5">
        <f t="shared" si="8"/>
        <v>569</v>
      </c>
      <c r="W90" s="5">
        <f t="shared" si="9"/>
        <v>1125</v>
      </c>
      <c r="X90" s="5"/>
    </row>
    <row r="91" spans="1:24" ht="15.5" x14ac:dyDescent="0.35">
      <c r="A91" s="5">
        <v>74</v>
      </c>
      <c r="B91" s="16">
        <v>266</v>
      </c>
      <c r="C91" s="17" t="s">
        <v>350</v>
      </c>
      <c r="D91" s="17" t="s">
        <v>351</v>
      </c>
      <c r="E91" s="16" t="s">
        <v>9</v>
      </c>
      <c r="F91" s="16" t="s">
        <v>216</v>
      </c>
      <c r="G91" s="16">
        <v>543</v>
      </c>
      <c r="H91" s="5">
        <v>94</v>
      </c>
      <c r="I91" s="5">
        <v>93</v>
      </c>
      <c r="J91" s="5">
        <v>90</v>
      </c>
      <c r="K91" s="5">
        <v>94</v>
      </c>
      <c r="L91" s="5">
        <v>94</v>
      </c>
      <c r="M91" s="5">
        <v>93</v>
      </c>
      <c r="N91" s="5">
        <f t="shared" si="7"/>
        <v>558</v>
      </c>
      <c r="O91" s="5">
        <v>428</v>
      </c>
      <c r="P91" s="5">
        <v>96</v>
      </c>
      <c r="Q91" s="5">
        <v>96</v>
      </c>
      <c r="R91" s="5">
        <v>94</v>
      </c>
      <c r="S91" s="5">
        <v>94</v>
      </c>
      <c r="T91" s="5">
        <v>96</v>
      </c>
      <c r="U91" s="5">
        <v>90</v>
      </c>
      <c r="V91" s="5">
        <f t="shared" si="8"/>
        <v>566</v>
      </c>
      <c r="W91" s="5">
        <f t="shared" si="9"/>
        <v>1124</v>
      </c>
      <c r="X91" s="5"/>
    </row>
    <row r="92" spans="1:24" ht="15.5" x14ac:dyDescent="0.35">
      <c r="A92" s="5">
        <v>75</v>
      </c>
      <c r="B92" s="16">
        <v>137</v>
      </c>
      <c r="C92" s="17" t="s">
        <v>459</v>
      </c>
      <c r="D92" s="17" t="s">
        <v>460</v>
      </c>
      <c r="E92" s="16" t="s">
        <v>6</v>
      </c>
      <c r="F92" s="16" t="s">
        <v>227</v>
      </c>
      <c r="G92" s="16">
        <v>494</v>
      </c>
      <c r="H92" s="5">
        <v>89</v>
      </c>
      <c r="I92" s="5">
        <v>94</v>
      </c>
      <c r="J92" s="5">
        <v>90</v>
      </c>
      <c r="K92" s="5">
        <v>92</v>
      </c>
      <c r="L92" s="5">
        <v>94</v>
      </c>
      <c r="M92" s="5">
        <v>97</v>
      </c>
      <c r="N92" s="5">
        <f t="shared" si="7"/>
        <v>556</v>
      </c>
      <c r="O92" s="5">
        <v>199</v>
      </c>
      <c r="P92" s="5">
        <v>94</v>
      </c>
      <c r="Q92" s="5">
        <v>96</v>
      </c>
      <c r="R92" s="5">
        <v>95</v>
      </c>
      <c r="S92" s="5">
        <v>91</v>
      </c>
      <c r="T92" s="5">
        <v>95</v>
      </c>
      <c r="U92" s="5">
        <v>96</v>
      </c>
      <c r="V92" s="5">
        <f t="shared" si="8"/>
        <v>567</v>
      </c>
      <c r="W92" s="5">
        <f t="shared" si="9"/>
        <v>1123</v>
      </c>
      <c r="X92" s="5"/>
    </row>
    <row r="93" spans="1:24" ht="15.5" x14ac:dyDescent="0.35">
      <c r="A93" s="5">
        <v>76</v>
      </c>
      <c r="B93" s="16">
        <v>242</v>
      </c>
      <c r="C93" s="17" t="s">
        <v>317</v>
      </c>
      <c r="D93" s="17" t="s">
        <v>318</v>
      </c>
      <c r="E93" s="16" t="s">
        <v>9</v>
      </c>
      <c r="F93" s="16" t="s">
        <v>212</v>
      </c>
      <c r="G93" s="16">
        <v>585</v>
      </c>
      <c r="H93" s="5">
        <v>95</v>
      </c>
      <c r="I93" s="5">
        <v>88</v>
      </c>
      <c r="J93" s="5">
        <v>94</v>
      </c>
      <c r="K93" s="5">
        <v>96</v>
      </c>
      <c r="L93" s="5">
        <v>96</v>
      </c>
      <c r="M93" s="5">
        <v>96</v>
      </c>
      <c r="N93" s="5">
        <f t="shared" si="7"/>
        <v>565</v>
      </c>
      <c r="O93" s="5">
        <v>410</v>
      </c>
      <c r="P93" s="5">
        <v>93</v>
      </c>
      <c r="Q93" s="5">
        <v>93</v>
      </c>
      <c r="R93" s="5">
        <v>95</v>
      </c>
      <c r="S93" s="5">
        <v>91</v>
      </c>
      <c r="T93" s="5">
        <v>94</v>
      </c>
      <c r="U93" s="5">
        <v>92</v>
      </c>
      <c r="V93" s="5">
        <f t="shared" si="8"/>
        <v>558</v>
      </c>
      <c r="W93" s="5">
        <f t="shared" si="9"/>
        <v>1123</v>
      </c>
      <c r="X93" s="5"/>
    </row>
    <row r="94" spans="1:24" ht="15.5" x14ac:dyDescent="0.35">
      <c r="A94" s="5">
        <v>77</v>
      </c>
      <c r="B94" s="16">
        <v>382</v>
      </c>
      <c r="C94" s="17" t="s">
        <v>363</v>
      </c>
      <c r="D94" s="17" t="s">
        <v>364</v>
      </c>
      <c r="E94" s="16" t="s">
        <v>6</v>
      </c>
      <c r="F94" s="16" t="s">
        <v>234</v>
      </c>
      <c r="G94" s="16">
        <v>550</v>
      </c>
      <c r="H94" s="5">
        <v>95</v>
      </c>
      <c r="I94" s="5">
        <v>95</v>
      </c>
      <c r="J94" s="5">
        <v>92</v>
      </c>
      <c r="K94" s="5">
        <v>90</v>
      </c>
      <c r="L94" s="5">
        <v>90</v>
      </c>
      <c r="M94" s="5">
        <v>94</v>
      </c>
      <c r="N94" s="5">
        <f t="shared" si="7"/>
        <v>556</v>
      </c>
      <c r="O94" s="5">
        <v>203</v>
      </c>
      <c r="P94" s="5">
        <v>93</v>
      </c>
      <c r="Q94" s="5">
        <v>95</v>
      </c>
      <c r="R94" s="5">
        <v>96</v>
      </c>
      <c r="S94" s="5">
        <v>95</v>
      </c>
      <c r="T94" s="5">
        <v>95</v>
      </c>
      <c r="U94" s="5">
        <v>92</v>
      </c>
      <c r="V94" s="5">
        <f t="shared" si="8"/>
        <v>566</v>
      </c>
      <c r="W94" s="5">
        <f t="shared" si="9"/>
        <v>1122</v>
      </c>
      <c r="X94" s="5"/>
    </row>
    <row r="95" spans="1:24" ht="15.5" x14ac:dyDescent="0.35">
      <c r="A95" s="5">
        <v>78</v>
      </c>
      <c r="B95" s="16">
        <v>103</v>
      </c>
      <c r="C95" s="17" t="s">
        <v>487</v>
      </c>
      <c r="D95" s="17" t="s">
        <v>488</v>
      </c>
      <c r="E95" s="16" t="s">
        <v>6</v>
      </c>
      <c r="F95" s="16" t="s">
        <v>238</v>
      </c>
      <c r="G95" s="16">
        <v>513</v>
      </c>
      <c r="H95" s="5">
        <v>92</v>
      </c>
      <c r="I95" s="5">
        <v>94</v>
      </c>
      <c r="J95" s="5">
        <v>96</v>
      </c>
      <c r="K95" s="5">
        <v>91</v>
      </c>
      <c r="L95" s="5">
        <v>96</v>
      </c>
      <c r="M95" s="5">
        <v>93</v>
      </c>
      <c r="N95" s="5">
        <f t="shared" si="7"/>
        <v>562</v>
      </c>
      <c r="O95" s="5">
        <v>420</v>
      </c>
      <c r="P95" s="5">
        <v>96</v>
      </c>
      <c r="Q95" s="5">
        <v>93</v>
      </c>
      <c r="R95" s="5">
        <v>93</v>
      </c>
      <c r="S95" s="5">
        <v>92</v>
      </c>
      <c r="T95" s="5">
        <v>94</v>
      </c>
      <c r="U95" s="5">
        <v>91</v>
      </c>
      <c r="V95" s="5">
        <f t="shared" si="8"/>
        <v>559</v>
      </c>
      <c r="W95" s="5">
        <f t="shared" si="9"/>
        <v>1121</v>
      </c>
      <c r="X95" s="5"/>
    </row>
    <row r="96" spans="1:24" ht="15.5" x14ac:dyDescent="0.35">
      <c r="A96" s="5">
        <v>79</v>
      </c>
      <c r="B96" s="16">
        <v>462</v>
      </c>
      <c r="C96" s="17" t="s">
        <v>424</v>
      </c>
      <c r="D96" s="17" t="s">
        <v>425</v>
      </c>
      <c r="E96" s="16" t="s">
        <v>6</v>
      </c>
      <c r="F96" s="16" t="s">
        <v>243</v>
      </c>
      <c r="G96" s="16">
        <v>529</v>
      </c>
      <c r="H96" s="5">
        <v>94</v>
      </c>
      <c r="I96" s="5">
        <v>95</v>
      </c>
      <c r="J96" s="5">
        <v>90</v>
      </c>
      <c r="K96" s="5">
        <v>95</v>
      </c>
      <c r="L96" s="5">
        <v>95</v>
      </c>
      <c r="M96" s="5">
        <v>91</v>
      </c>
      <c r="N96" s="5">
        <f t="shared" si="7"/>
        <v>560</v>
      </c>
      <c r="O96" s="5">
        <v>426</v>
      </c>
      <c r="P96" s="5">
        <v>94</v>
      </c>
      <c r="Q96" s="5">
        <v>92</v>
      </c>
      <c r="R96" s="5">
        <v>93</v>
      </c>
      <c r="S96" s="5">
        <v>92</v>
      </c>
      <c r="T96" s="5">
        <v>94</v>
      </c>
      <c r="U96" s="5">
        <v>95</v>
      </c>
      <c r="V96" s="5">
        <f t="shared" si="8"/>
        <v>560</v>
      </c>
      <c r="W96" s="5">
        <f t="shared" si="9"/>
        <v>1120</v>
      </c>
      <c r="X96" s="5"/>
    </row>
    <row r="97" spans="1:24" ht="15.5" x14ac:dyDescent="0.35">
      <c r="A97" s="5">
        <v>80</v>
      </c>
      <c r="B97" s="16">
        <v>404</v>
      </c>
      <c r="C97" s="17" t="s">
        <v>420</v>
      </c>
      <c r="D97" s="17" t="s">
        <v>421</v>
      </c>
      <c r="E97" s="16" t="s">
        <v>9</v>
      </c>
      <c r="F97" s="16" t="s">
        <v>212</v>
      </c>
      <c r="G97" s="16">
        <v>527</v>
      </c>
      <c r="H97" s="5">
        <v>95</v>
      </c>
      <c r="I97" s="5">
        <v>95</v>
      </c>
      <c r="J97" s="5">
        <v>91</v>
      </c>
      <c r="K97" s="5">
        <v>94</v>
      </c>
      <c r="L97" s="5">
        <v>92</v>
      </c>
      <c r="M97" s="5">
        <v>95</v>
      </c>
      <c r="N97" s="5">
        <f t="shared" si="7"/>
        <v>562</v>
      </c>
      <c r="O97" s="5">
        <v>419</v>
      </c>
      <c r="P97" s="5">
        <v>95</v>
      </c>
      <c r="Q97" s="5">
        <v>95</v>
      </c>
      <c r="R97" s="5">
        <v>93</v>
      </c>
      <c r="S97" s="5">
        <v>91</v>
      </c>
      <c r="T97" s="5">
        <v>92</v>
      </c>
      <c r="U97" s="5">
        <v>92</v>
      </c>
      <c r="V97" s="5">
        <f t="shared" si="8"/>
        <v>558</v>
      </c>
      <c r="W97" s="5">
        <f t="shared" si="9"/>
        <v>1120</v>
      </c>
      <c r="X97" s="5"/>
    </row>
    <row r="98" spans="1:24" ht="15.5" x14ac:dyDescent="0.35">
      <c r="A98" s="5">
        <v>81</v>
      </c>
      <c r="B98" s="16">
        <v>389</v>
      </c>
      <c r="C98" s="17" t="s">
        <v>474</v>
      </c>
      <c r="D98" s="17" t="s">
        <v>484</v>
      </c>
      <c r="E98" s="16" t="s">
        <v>6</v>
      </c>
      <c r="F98" s="16" t="s">
        <v>223</v>
      </c>
      <c r="G98" s="16">
        <v>511</v>
      </c>
      <c r="H98" s="5">
        <v>94</v>
      </c>
      <c r="I98" s="5">
        <v>93</v>
      </c>
      <c r="J98" s="5">
        <v>92</v>
      </c>
      <c r="K98" s="5">
        <v>89</v>
      </c>
      <c r="L98" s="5">
        <v>94</v>
      </c>
      <c r="M98" s="5">
        <v>92</v>
      </c>
      <c r="N98" s="5">
        <f t="shared" si="7"/>
        <v>554</v>
      </c>
      <c r="O98" s="5">
        <v>212</v>
      </c>
      <c r="P98" s="5">
        <v>95</v>
      </c>
      <c r="Q98" s="5">
        <v>94</v>
      </c>
      <c r="R98" s="5">
        <v>97</v>
      </c>
      <c r="S98" s="5">
        <v>96</v>
      </c>
      <c r="T98" s="5">
        <v>91</v>
      </c>
      <c r="U98" s="5">
        <v>92</v>
      </c>
      <c r="V98" s="5">
        <f t="shared" si="8"/>
        <v>565</v>
      </c>
      <c r="W98" s="5">
        <f t="shared" si="9"/>
        <v>1119</v>
      </c>
      <c r="X98" s="5"/>
    </row>
    <row r="99" spans="1:24" ht="15.5" x14ac:dyDescent="0.35">
      <c r="A99" s="5">
        <v>82</v>
      </c>
      <c r="B99" s="16">
        <v>448</v>
      </c>
      <c r="C99" s="17" t="s">
        <v>378</v>
      </c>
      <c r="D99" s="17" t="s">
        <v>379</v>
      </c>
      <c r="E99" s="16" t="s">
        <v>6</v>
      </c>
      <c r="F99" s="16" t="s">
        <v>212</v>
      </c>
      <c r="G99" s="16">
        <v>558</v>
      </c>
      <c r="H99" s="5">
        <v>92</v>
      </c>
      <c r="I99" s="5">
        <v>90</v>
      </c>
      <c r="J99" s="5">
        <v>96</v>
      </c>
      <c r="K99" s="5">
        <v>94</v>
      </c>
      <c r="L99" s="5">
        <v>89</v>
      </c>
      <c r="M99" s="5">
        <v>89</v>
      </c>
      <c r="N99" s="5">
        <f t="shared" si="7"/>
        <v>550</v>
      </c>
      <c r="O99" s="5">
        <v>217</v>
      </c>
      <c r="P99" s="5">
        <v>94</v>
      </c>
      <c r="Q99" s="5">
        <v>92</v>
      </c>
      <c r="R99" s="5">
        <v>93</v>
      </c>
      <c r="S99" s="5">
        <v>97</v>
      </c>
      <c r="T99" s="5">
        <v>95</v>
      </c>
      <c r="U99" s="5">
        <v>94</v>
      </c>
      <c r="V99" s="5">
        <f t="shared" si="8"/>
        <v>565</v>
      </c>
      <c r="W99" s="5">
        <f t="shared" si="9"/>
        <v>1115</v>
      </c>
      <c r="X99" s="5"/>
    </row>
    <row r="100" spans="1:24" ht="15.5" x14ac:dyDescent="0.35">
      <c r="A100" s="5">
        <v>83</v>
      </c>
      <c r="B100" s="16">
        <v>173</v>
      </c>
      <c r="C100" s="17" t="s">
        <v>433</v>
      </c>
      <c r="D100" s="17" t="s">
        <v>434</v>
      </c>
      <c r="E100" s="16" t="s">
        <v>6</v>
      </c>
      <c r="F100" s="16" t="s">
        <v>213</v>
      </c>
      <c r="G100" s="16">
        <v>534</v>
      </c>
      <c r="H100" s="5">
        <v>96</v>
      </c>
      <c r="I100" s="5">
        <v>95</v>
      </c>
      <c r="J100" s="5">
        <v>96</v>
      </c>
      <c r="K100" s="5">
        <v>92</v>
      </c>
      <c r="L100" s="5">
        <v>93</v>
      </c>
      <c r="M100" s="5">
        <v>93</v>
      </c>
      <c r="N100" s="5">
        <f t="shared" si="7"/>
        <v>565</v>
      </c>
      <c r="O100" s="5">
        <v>412</v>
      </c>
      <c r="P100" s="5">
        <v>93</v>
      </c>
      <c r="Q100" s="5">
        <v>90</v>
      </c>
      <c r="R100" s="5">
        <v>95</v>
      </c>
      <c r="S100" s="5">
        <v>92</v>
      </c>
      <c r="T100" s="5">
        <v>89</v>
      </c>
      <c r="U100" s="5">
        <v>90</v>
      </c>
      <c r="V100" s="5">
        <f t="shared" si="8"/>
        <v>549</v>
      </c>
      <c r="W100" s="5">
        <f t="shared" si="9"/>
        <v>1114</v>
      </c>
      <c r="X100" s="5"/>
    </row>
    <row r="101" spans="1:24" ht="15.5" x14ac:dyDescent="0.35">
      <c r="A101" s="5">
        <v>84</v>
      </c>
      <c r="B101" s="16">
        <v>457</v>
      </c>
      <c r="C101" s="17" t="s">
        <v>446</v>
      </c>
      <c r="D101" s="17" t="s">
        <v>447</v>
      </c>
      <c r="E101" s="16" t="s">
        <v>6</v>
      </c>
      <c r="F101" s="16" t="s">
        <v>230</v>
      </c>
      <c r="G101" s="16">
        <v>487</v>
      </c>
      <c r="H101" s="5">
        <v>88</v>
      </c>
      <c r="I101" s="5">
        <v>88</v>
      </c>
      <c r="J101" s="5">
        <v>96</v>
      </c>
      <c r="K101" s="5">
        <v>94</v>
      </c>
      <c r="L101" s="5">
        <v>91</v>
      </c>
      <c r="M101" s="5">
        <v>95</v>
      </c>
      <c r="N101" s="5">
        <f t="shared" si="7"/>
        <v>552</v>
      </c>
      <c r="O101" s="5">
        <v>214</v>
      </c>
      <c r="P101" s="5">
        <v>93</v>
      </c>
      <c r="Q101" s="5">
        <v>94</v>
      </c>
      <c r="R101" s="5">
        <v>92</v>
      </c>
      <c r="S101" s="5">
        <v>93</v>
      </c>
      <c r="T101" s="5">
        <v>95</v>
      </c>
      <c r="U101" s="5">
        <v>94</v>
      </c>
      <c r="V101" s="5">
        <f t="shared" si="8"/>
        <v>561</v>
      </c>
      <c r="W101" s="5">
        <f t="shared" si="9"/>
        <v>1113</v>
      </c>
      <c r="X101" s="5"/>
    </row>
    <row r="102" spans="1:24" ht="15.5" x14ac:dyDescent="0.35">
      <c r="A102" s="5">
        <v>85</v>
      </c>
      <c r="B102" s="16">
        <v>412</v>
      </c>
      <c r="C102" s="17" t="s">
        <v>442</v>
      </c>
      <c r="D102" s="17" t="s">
        <v>443</v>
      </c>
      <c r="E102" s="16" t="s">
        <v>6</v>
      </c>
      <c r="F102" s="16" t="s">
        <v>228</v>
      </c>
      <c r="G102" s="16">
        <v>540</v>
      </c>
      <c r="H102" s="5">
        <v>93</v>
      </c>
      <c r="I102" s="5">
        <v>94</v>
      </c>
      <c r="J102" s="5">
        <v>96</v>
      </c>
      <c r="K102" s="5">
        <v>93</v>
      </c>
      <c r="L102" s="5">
        <v>91</v>
      </c>
      <c r="M102" s="5">
        <v>92</v>
      </c>
      <c r="N102" s="5">
        <f t="shared" si="7"/>
        <v>559</v>
      </c>
      <c r="O102" s="5">
        <v>427</v>
      </c>
      <c r="P102" s="5">
        <v>96</v>
      </c>
      <c r="Q102" s="5">
        <v>96</v>
      </c>
      <c r="R102" s="5">
        <v>90</v>
      </c>
      <c r="S102" s="5">
        <v>94</v>
      </c>
      <c r="T102" s="5">
        <v>92</v>
      </c>
      <c r="U102" s="5">
        <v>86</v>
      </c>
      <c r="V102" s="5">
        <f t="shared" si="8"/>
        <v>554</v>
      </c>
      <c r="W102" s="5">
        <f t="shared" si="9"/>
        <v>1113</v>
      </c>
      <c r="X102" s="5"/>
    </row>
    <row r="103" spans="1:24" ht="15.5" x14ac:dyDescent="0.35">
      <c r="A103" s="5">
        <v>86</v>
      </c>
      <c r="B103" s="16">
        <v>319</v>
      </c>
      <c r="C103" s="17" t="s">
        <v>437</v>
      </c>
      <c r="D103" s="17" t="s">
        <v>375</v>
      </c>
      <c r="E103" s="16" t="s">
        <v>6</v>
      </c>
      <c r="F103" s="16" t="s">
        <v>232</v>
      </c>
      <c r="G103" s="16">
        <v>536</v>
      </c>
      <c r="H103" s="5">
        <v>91</v>
      </c>
      <c r="I103" s="5">
        <v>94</v>
      </c>
      <c r="J103" s="5">
        <v>94</v>
      </c>
      <c r="K103" s="5">
        <v>96</v>
      </c>
      <c r="L103" s="5">
        <v>92</v>
      </c>
      <c r="M103" s="5">
        <v>93</v>
      </c>
      <c r="N103" s="5">
        <f t="shared" si="7"/>
        <v>560</v>
      </c>
      <c r="O103" s="5">
        <v>425</v>
      </c>
      <c r="P103" s="5">
        <v>89</v>
      </c>
      <c r="Q103" s="5">
        <v>94</v>
      </c>
      <c r="R103" s="5">
        <v>96</v>
      </c>
      <c r="S103" s="5">
        <v>92</v>
      </c>
      <c r="T103" s="5">
        <v>91</v>
      </c>
      <c r="U103" s="5">
        <v>91</v>
      </c>
      <c r="V103" s="5">
        <f t="shared" si="8"/>
        <v>553</v>
      </c>
      <c r="W103" s="5">
        <f t="shared" si="9"/>
        <v>1113</v>
      </c>
      <c r="X103" s="5"/>
    </row>
    <row r="104" spans="1:24" ht="15.5" x14ac:dyDescent="0.35">
      <c r="A104" s="5">
        <v>87</v>
      </c>
      <c r="B104" s="16">
        <v>402</v>
      </c>
      <c r="C104" s="17" t="s">
        <v>332</v>
      </c>
      <c r="D104" s="17" t="s">
        <v>306</v>
      </c>
      <c r="E104" s="16" t="s">
        <v>6</v>
      </c>
      <c r="F104" s="16" t="s">
        <v>333</v>
      </c>
      <c r="G104" s="16">
        <v>592</v>
      </c>
      <c r="H104" s="5">
        <v>93</v>
      </c>
      <c r="I104" s="5">
        <v>92</v>
      </c>
      <c r="J104" s="5">
        <v>94</v>
      </c>
      <c r="K104" s="5">
        <v>90</v>
      </c>
      <c r="L104" s="5">
        <v>91</v>
      </c>
      <c r="M104" s="5">
        <v>94</v>
      </c>
      <c r="N104" s="5">
        <f t="shared" si="7"/>
        <v>554</v>
      </c>
      <c r="O104" s="5">
        <v>209</v>
      </c>
      <c r="P104" s="5">
        <v>93</v>
      </c>
      <c r="Q104" s="5">
        <v>93</v>
      </c>
      <c r="R104" s="5">
        <v>92</v>
      </c>
      <c r="S104" s="5">
        <v>89</v>
      </c>
      <c r="T104" s="5">
        <v>93</v>
      </c>
      <c r="U104" s="5">
        <v>96</v>
      </c>
      <c r="V104" s="5">
        <f t="shared" si="8"/>
        <v>556</v>
      </c>
      <c r="W104" s="5">
        <f t="shared" si="9"/>
        <v>1110</v>
      </c>
      <c r="X104" s="5"/>
    </row>
    <row r="105" spans="1:24" ht="15.5" x14ac:dyDescent="0.35">
      <c r="A105" s="5">
        <v>88</v>
      </c>
      <c r="B105" s="16">
        <v>221</v>
      </c>
      <c r="C105" s="17" t="s">
        <v>435</v>
      </c>
      <c r="D105" s="17" t="s">
        <v>436</v>
      </c>
      <c r="E105" s="16" t="s">
        <v>6</v>
      </c>
      <c r="F105" s="16" t="s">
        <v>208</v>
      </c>
      <c r="G105" s="16">
        <v>535</v>
      </c>
      <c r="H105" s="5">
        <v>91</v>
      </c>
      <c r="I105" s="5">
        <v>93</v>
      </c>
      <c r="J105" s="5">
        <v>91</v>
      </c>
      <c r="K105" s="5">
        <v>92</v>
      </c>
      <c r="L105" s="5">
        <v>96</v>
      </c>
      <c r="M105" s="5">
        <v>92</v>
      </c>
      <c r="N105" s="5">
        <f t="shared" si="7"/>
        <v>555</v>
      </c>
      <c r="O105" s="5">
        <v>208</v>
      </c>
      <c r="P105" s="5">
        <v>91</v>
      </c>
      <c r="Q105" s="5">
        <v>93</v>
      </c>
      <c r="R105" s="5">
        <v>94</v>
      </c>
      <c r="S105" s="5">
        <v>94</v>
      </c>
      <c r="T105" s="5">
        <v>95</v>
      </c>
      <c r="U105" s="5">
        <v>88</v>
      </c>
      <c r="V105" s="5">
        <f t="shared" si="8"/>
        <v>555</v>
      </c>
      <c r="W105" s="5">
        <f t="shared" si="9"/>
        <v>1110</v>
      </c>
      <c r="X105" s="5"/>
    </row>
    <row r="106" spans="1:24" ht="15.5" x14ac:dyDescent="0.35">
      <c r="A106" s="5">
        <v>89</v>
      </c>
      <c r="B106" s="16">
        <v>302</v>
      </c>
      <c r="C106" s="17" t="s">
        <v>438</v>
      </c>
      <c r="D106" s="17" t="s">
        <v>676</v>
      </c>
      <c r="E106" s="16" t="s">
        <v>6</v>
      </c>
      <c r="F106" s="16" t="s">
        <v>224</v>
      </c>
      <c r="G106" s="16">
        <v>537</v>
      </c>
      <c r="H106" s="5">
        <v>92</v>
      </c>
      <c r="I106" s="5">
        <v>95</v>
      </c>
      <c r="J106" s="5">
        <v>95</v>
      </c>
      <c r="K106" s="5">
        <v>96</v>
      </c>
      <c r="L106" s="5">
        <v>95</v>
      </c>
      <c r="M106" s="5">
        <v>92</v>
      </c>
      <c r="N106" s="5">
        <f t="shared" si="7"/>
        <v>565</v>
      </c>
      <c r="O106" s="5">
        <v>413</v>
      </c>
      <c r="P106" s="5">
        <v>96</v>
      </c>
      <c r="Q106" s="5">
        <v>97</v>
      </c>
      <c r="R106" s="5">
        <v>91</v>
      </c>
      <c r="S106" s="5">
        <v>76</v>
      </c>
      <c r="T106" s="5">
        <v>91</v>
      </c>
      <c r="U106" s="5">
        <v>92</v>
      </c>
      <c r="V106" s="5">
        <f t="shared" si="8"/>
        <v>543</v>
      </c>
      <c r="W106" s="5">
        <f t="shared" si="9"/>
        <v>1108</v>
      </c>
      <c r="X106" s="5"/>
    </row>
    <row r="107" spans="1:24" ht="15.5" x14ac:dyDescent="0.35">
      <c r="A107" s="5">
        <v>90</v>
      </c>
      <c r="B107" s="16">
        <v>117</v>
      </c>
      <c r="C107" s="17" t="s">
        <v>315</v>
      </c>
      <c r="D107" s="17" t="s">
        <v>316</v>
      </c>
      <c r="E107" s="16" t="s">
        <v>9</v>
      </c>
      <c r="F107" s="16" t="s">
        <v>238</v>
      </c>
      <c r="G107" s="16">
        <v>584</v>
      </c>
      <c r="H107" s="5">
        <v>89</v>
      </c>
      <c r="I107" s="5">
        <v>93</v>
      </c>
      <c r="J107" s="5">
        <v>94</v>
      </c>
      <c r="K107" s="5">
        <v>90</v>
      </c>
      <c r="L107" s="5">
        <v>96</v>
      </c>
      <c r="M107" s="5">
        <v>92</v>
      </c>
      <c r="N107" s="5">
        <f t="shared" si="7"/>
        <v>554</v>
      </c>
      <c r="O107" s="5">
        <v>211</v>
      </c>
      <c r="P107" s="5">
        <v>89</v>
      </c>
      <c r="Q107" s="5">
        <v>92</v>
      </c>
      <c r="R107" s="5">
        <v>98</v>
      </c>
      <c r="S107" s="5">
        <v>91</v>
      </c>
      <c r="T107" s="5">
        <v>91</v>
      </c>
      <c r="U107" s="5">
        <v>92</v>
      </c>
      <c r="V107" s="5">
        <f t="shared" si="8"/>
        <v>553</v>
      </c>
      <c r="W107" s="5">
        <f t="shared" si="9"/>
        <v>1107</v>
      </c>
      <c r="X107" s="5"/>
    </row>
    <row r="108" spans="1:24" ht="15.5" x14ac:dyDescent="0.35">
      <c r="A108" s="5">
        <v>91</v>
      </c>
      <c r="B108" s="16">
        <v>179</v>
      </c>
      <c r="C108" s="17" t="s">
        <v>343</v>
      </c>
      <c r="D108" s="17" t="s">
        <v>316</v>
      </c>
      <c r="E108" s="16" t="s">
        <v>9</v>
      </c>
      <c r="F108" s="16" t="s">
        <v>208</v>
      </c>
      <c r="G108" s="16">
        <v>597</v>
      </c>
      <c r="H108" s="5">
        <v>91</v>
      </c>
      <c r="I108" s="5">
        <v>93</v>
      </c>
      <c r="J108" s="5">
        <v>92</v>
      </c>
      <c r="K108" s="5">
        <v>94</v>
      </c>
      <c r="L108" s="5">
        <v>92</v>
      </c>
      <c r="M108" s="5">
        <v>93</v>
      </c>
      <c r="N108" s="5">
        <f t="shared" si="7"/>
        <v>555</v>
      </c>
      <c r="O108" s="5">
        <v>207</v>
      </c>
      <c r="P108" s="5">
        <v>93</v>
      </c>
      <c r="Q108" s="5">
        <v>94</v>
      </c>
      <c r="R108" s="5">
        <v>89</v>
      </c>
      <c r="S108" s="5">
        <v>91</v>
      </c>
      <c r="T108" s="5">
        <v>91</v>
      </c>
      <c r="U108" s="5">
        <v>94</v>
      </c>
      <c r="V108" s="5">
        <f t="shared" si="8"/>
        <v>552</v>
      </c>
      <c r="W108" s="5">
        <f t="shared" si="9"/>
        <v>1107</v>
      </c>
      <c r="X108" s="5"/>
    </row>
    <row r="109" spans="1:24" ht="15.5" x14ac:dyDescent="0.35">
      <c r="A109" s="5">
        <v>92</v>
      </c>
      <c r="B109" s="16">
        <v>338</v>
      </c>
      <c r="C109" s="17" t="s">
        <v>427</v>
      </c>
      <c r="D109" s="17" t="s">
        <v>364</v>
      </c>
      <c r="E109" s="16" t="s">
        <v>6</v>
      </c>
      <c r="F109" s="16" t="s">
        <v>207</v>
      </c>
      <c r="G109" s="16">
        <v>531</v>
      </c>
      <c r="H109" s="5">
        <v>95</v>
      </c>
      <c r="I109" s="5">
        <v>89</v>
      </c>
      <c r="J109" s="5">
        <v>90</v>
      </c>
      <c r="K109" s="5">
        <v>95</v>
      </c>
      <c r="L109" s="5">
        <v>92</v>
      </c>
      <c r="M109" s="5">
        <v>95</v>
      </c>
      <c r="N109" s="5">
        <f t="shared" si="7"/>
        <v>556</v>
      </c>
      <c r="O109" s="5">
        <v>200</v>
      </c>
      <c r="P109" s="5">
        <v>89</v>
      </c>
      <c r="Q109" s="5">
        <v>87</v>
      </c>
      <c r="R109" s="5">
        <v>96</v>
      </c>
      <c r="S109" s="5">
        <v>94</v>
      </c>
      <c r="T109" s="5">
        <v>92</v>
      </c>
      <c r="U109" s="5">
        <v>92</v>
      </c>
      <c r="V109" s="5">
        <f t="shared" si="8"/>
        <v>550</v>
      </c>
      <c r="W109" s="5">
        <f t="shared" si="9"/>
        <v>1106</v>
      </c>
      <c r="X109" s="5"/>
    </row>
    <row r="110" spans="1:24" ht="15.5" x14ac:dyDescent="0.35">
      <c r="A110" s="5">
        <v>93</v>
      </c>
      <c r="B110" s="16">
        <v>290</v>
      </c>
      <c r="C110" s="17" t="s">
        <v>469</v>
      </c>
      <c r="D110" s="17" t="s">
        <v>361</v>
      </c>
      <c r="E110" s="16" t="s">
        <v>6</v>
      </c>
      <c r="F110" s="16" t="s">
        <v>215</v>
      </c>
      <c r="G110" s="16">
        <v>500</v>
      </c>
      <c r="H110" s="5">
        <v>91</v>
      </c>
      <c r="I110" s="5">
        <v>97</v>
      </c>
      <c r="J110" s="5">
        <v>90</v>
      </c>
      <c r="K110" s="5">
        <v>93</v>
      </c>
      <c r="L110" s="5">
        <v>90</v>
      </c>
      <c r="M110" s="5">
        <v>87</v>
      </c>
      <c r="N110" s="5">
        <f t="shared" si="7"/>
        <v>548</v>
      </c>
      <c r="O110" s="5">
        <v>220</v>
      </c>
      <c r="P110" s="5">
        <v>91</v>
      </c>
      <c r="Q110" s="5">
        <v>90</v>
      </c>
      <c r="R110" s="5">
        <v>92</v>
      </c>
      <c r="S110" s="5">
        <v>96</v>
      </c>
      <c r="T110" s="5">
        <v>95</v>
      </c>
      <c r="U110" s="5">
        <v>93</v>
      </c>
      <c r="V110" s="5">
        <f t="shared" si="8"/>
        <v>557</v>
      </c>
      <c r="W110" s="5">
        <f t="shared" si="9"/>
        <v>1105</v>
      </c>
      <c r="X110" s="5"/>
    </row>
    <row r="111" spans="1:24" ht="15.5" x14ac:dyDescent="0.35">
      <c r="A111" s="5">
        <v>94</v>
      </c>
      <c r="B111" s="16">
        <v>308</v>
      </c>
      <c r="C111" s="17" t="s">
        <v>307</v>
      </c>
      <c r="D111" s="17" t="s">
        <v>381</v>
      </c>
      <c r="E111" s="16" t="s">
        <v>6</v>
      </c>
      <c r="F111" s="16" t="s">
        <v>212</v>
      </c>
      <c r="G111" s="16">
        <v>560</v>
      </c>
      <c r="H111" s="5">
        <v>93</v>
      </c>
      <c r="I111" s="5">
        <v>96</v>
      </c>
      <c r="J111" s="5">
        <v>89</v>
      </c>
      <c r="K111" s="5">
        <v>94</v>
      </c>
      <c r="L111" s="5">
        <v>93</v>
      </c>
      <c r="M111" s="5">
        <v>91</v>
      </c>
      <c r="N111" s="5">
        <f t="shared" si="7"/>
        <v>556</v>
      </c>
      <c r="O111" s="5">
        <v>205</v>
      </c>
      <c r="P111" s="5">
        <v>89</v>
      </c>
      <c r="Q111" s="5">
        <v>94</v>
      </c>
      <c r="R111" s="5">
        <v>89</v>
      </c>
      <c r="S111" s="5">
        <v>94</v>
      </c>
      <c r="T111" s="5">
        <v>92</v>
      </c>
      <c r="U111" s="5">
        <v>91</v>
      </c>
      <c r="V111" s="5">
        <f t="shared" si="8"/>
        <v>549</v>
      </c>
      <c r="W111" s="5">
        <f t="shared" si="9"/>
        <v>1105</v>
      </c>
      <c r="X111" s="5"/>
    </row>
    <row r="112" spans="1:24" ht="15.5" x14ac:dyDescent="0.35">
      <c r="A112" s="5">
        <v>95</v>
      </c>
      <c r="B112" s="16">
        <v>140</v>
      </c>
      <c r="C112" s="17" t="s">
        <v>370</v>
      </c>
      <c r="D112" s="17" t="s">
        <v>371</v>
      </c>
      <c r="E112" s="16" t="s">
        <v>6</v>
      </c>
      <c r="F112" s="16" t="s">
        <v>222</v>
      </c>
      <c r="G112" s="16">
        <v>554</v>
      </c>
      <c r="H112" s="5">
        <v>94</v>
      </c>
      <c r="I112" s="5">
        <v>89</v>
      </c>
      <c r="J112" s="5">
        <v>92</v>
      </c>
      <c r="K112" s="5">
        <v>96</v>
      </c>
      <c r="L112" s="5">
        <v>90</v>
      </c>
      <c r="M112" s="5">
        <v>96</v>
      </c>
      <c r="N112" s="5">
        <f t="shared" si="7"/>
        <v>557</v>
      </c>
      <c r="O112" s="5">
        <v>430</v>
      </c>
      <c r="P112" s="5">
        <v>93</v>
      </c>
      <c r="Q112" s="5">
        <v>94</v>
      </c>
      <c r="R112" s="5">
        <v>90</v>
      </c>
      <c r="S112" s="5">
        <v>92</v>
      </c>
      <c r="T112" s="5">
        <v>90</v>
      </c>
      <c r="U112" s="5">
        <v>89</v>
      </c>
      <c r="V112" s="5">
        <f t="shared" si="8"/>
        <v>548</v>
      </c>
      <c r="W112" s="5">
        <f t="shared" si="9"/>
        <v>1105</v>
      </c>
      <c r="X112" s="5"/>
    </row>
    <row r="113" spans="1:24" ht="15.5" x14ac:dyDescent="0.35">
      <c r="A113" s="5">
        <v>96</v>
      </c>
      <c r="B113" s="16">
        <v>446</v>
      </c>
      <c r="C113" s="17" t="s">
        <v>448</v>
      </c>
      <c r="D113" s="17" t="s">
        <v>449</v>
      </c>
      <c r="E113" s="16" t="s">
        <v>6</v>
      </c>
      <c r="F113" s="16" t="s">
        <v>227</v>
      </c>
      <c r="G113" s="16">
        <v>488</v>
      </c>
      <c r="H113" s="5">
        <v>96</v>
      </c>
      <c r="I113" s="5">
        <v>94</v>
      </c>
      <c r="J113" s="5">
        <v>89</v>
      </c>
      <c r="K113" s="5">
        <v>95</v>
      </c>
      <c r="L113" s="5">
        <v>91</v>
      </c>
      <c r="M113" s="5">
        <v>93</v>
      </c>
      <c r="N113" s="5">
        <f t="shared" si="7"/>
        <v>558</v>
      </c>
      <c r="O113" s="5">
        <v>429</v>
      </c>
      <c r="P113" s="5">
        <v>92</v>
      </c>
      <c r="Q113" s="5">
        <v>91</v>
      </c>
      <c r="R113" s="5">
        <v>88</v>
      </c>
      <c r="S113" s="5">
        <v>93</v>
      </c>
      <c r="T113" s="5">
        <v>88</v>
      </c>
      <c r="U113" s="5">
        <v>91</v>
      </c>
      <c r="V113" s="5">
        <f t="shared" si="8"/>
        <v>543</v>
      </c>
      <c r="W113" s="5">
        <f t="shared" si="9"/>
        <v>1101</v>
      </c>
      <c r="X113" s="5"/>
    </row>
    <row r="114" spans="1:24" ht="15.5" x14ac:dyDescent="0.35">
      <c r="A114" s="5">
        <v>97</v>
      </c>
      <c r="B114" s="16">
        <v>135</v>
      </c>
      <c r="C114" s="17" t="s">
        <v>358</v>
      </c>
      <c r="D114" s="17" t="s">
        <v>359</v>
      </c>
      <c r="E114" s="16" t="s">
        <v>6</v>
      </c>
      <c r="F114" s="16" t="s">
        <v>212</v>
      </c>
      <c r="G114" s="16">
        <v>547</v>
      </c>
      <c r="H114" s="5">
        <v>88</v>
      </c>
      <c r="I114" s="5">
        <v>94</v>
      </c>
      <c r="J114" s="5">
        <v>91</v>
      </c>
      <c r="K114" s="5">
        <v>89</v>
      </c>
      <c r="L114" s="5">
        <v>89</v>
      </c>
      <c r="M114" s="5">
        <v>91</v>
      </c>
      <c r="N114" s="5">
        <f t="shared" ref="N114:N131" si="10">SUM(H114:M114)</f>
        <v>542</v>
      </c>
      <c r="O114" s="5">
        <v>403</v>
      </c>
      <c r="P114" s="5">
        <v>92</v>
      </c>
      <c r="Q114" s="5">
        <v>97</v>
      </c>
      <c r="R114" s="5">
        <v>88</v>
      </c>
      <c r="S114" s="5">
        <v>95</v>
      </c>
      <c r="T114" s="5">
        <v>91</v>
      </c>
      <c r="U114" s="5">
        <v>95</v>
      </c>
      <c r="V114" s="5">
        <f t="shared" ref="V114:V131" si="11">SUM(P114:U114)</f>
        <v>558</v>
      </c>
      <c r="W114" s="5">
        <f t="shared" ref="W114:W131" si="12">N114+V114</f>
        <v>1100</v>
      </c>
      <c r="X114" s="5"/>
    </row>
    <row r="115" spans="1:24" ht="15.5" x14ac:dyDescent="0.35">
      <c r="A115" s="5">
        <v>98</v>
      </c>
      <c r="B115" s="16">
        <v>452</v>
      </c>
      <c r="C115" s="17" t="s">
        <v>324</v>
      </c>
      <c r="D115" s="17" t="s">
        <v>325</v>
      </c>
      <c r="E115" s="16" t="s">
        <v>6</v>
      </c>
      <c r="F115" s="16" t="s">
        <v>228</v>
      </c>
      <c r="G115" s="16">
        <v>588</v>
      </c>
      <c r="H115" s="5">
        <v>92</v>
      </c>
      <c r="I115" s="5">
        <v>93</v>
      </c>
      <c r="J115" s="5">
        <v>95</v>
      </c>
      <c r="K115" s="5">
        <v>92</v>
      </c>
      <c r="L115" s="5">
        <v>91</v>
      </c>
      <c r="M115" s="5">
        <v>89</v>
      </c>
      <c r="N115" s="5">
        <f t="shared" si="10"/>
        <v>552</v>
      </c>
      <c r="O115" s="5">
        <v>216</v>
      </c>
      <c r="P115" s="5">
        <v>91</v>
      </c>
      <c r="Q115" s="5">
        <v>87</v>
      </c>
      <c r="R115" s="5">
        <v>90</v>
      </c>
      <c r="S115" s="5">
        <v>93</v>
      </c>
      <c r="T115" s="5">
        <v>92</v>
      </c>
      <c r="U115" s="5">
        <v>95</v>
      </c>
      <c r="V115" s="5">
        <f t="shared" si="11"/>
        <v>548</v>
      </c>
      <c r="W115" s="5">
        <f t="shared" si="12"/>
        <v>1100</v>
      </c>
      <c r="X115" s="5"/>
    </row>
    <row r="116" spans="1:24" ht="15.5" x14ac:dyDescent="0.35">
      <c r="A116" s="5">
        <v>99</v>
      </c>
      <c r="B116" s="16">
        <v>403</v>
      </c>
      <c r="C116" s="17" t="s">
        <v>430</v>
      </c>
      <c r="D116" s="17" t="s">
        <v>431</v>
      </c>
      <c r="E116" s="16" t="s">
        <v>13</v>
      </c>
      <c r="F116" s="16" t="s">
        <v>432</v>
      </c>
      <c r="G116" s="16">
        <v>533</v>
      </c>
      <c r="H116" s="5">
        <v>93</v>
      </c>
      <c r="I116" s="5">
        <v>89</v>
      </c>
      <c r="J116" s="5">
        <v>91</v>
      </c>
      <c r="K116" s="5">
        <v>94</v>
      </c>
      <c r="L116" s="5">
        <v>90</v>
      </c>
      <c r="M116" s="5">
        <v>95</v>
      </c>
      <c r="N116" s="5">
        <f t="shared" si="10"/>
        <v>552</v>
      </c>
      <c r="O116" s="5">
        <v>215</v>
      </c>
      <c r="P116" s="5">
        <v>94</v>
      </c>
      <c r="Q116" s="5">
        <v>88</v>
      </c>
      <c r="R116" s="5">
        <v>94</v>
      </c>
      <c r="S116" s="5">
        <v>93</v>
      </c>
      <c r="T116" s="5">
        <v>92</v>
      </c>
      <c r="U116" s="5">
        <v>87</v>
      </c>
      <c r="V116" s="5">
        <f t="shared" si="11"/>
        <v>548</v>
      </c>
      <c r="W116" s="5">
        <f t="shared" si="12"/>
        <v>1100</v>
      </c>
      <c r="X116" s="5"/>
    </row>
    <row r="117" spans="1:24" ht="15.5" x14ac:dyDescent="0.35">
      <c r="A117" s="5">
        <v>100</v>
      </c>
      <c r="B117" s="16">
        <v>460</v>
      </c>
      <c r="C117" s="17" t="s">
        <v>461</v>
      </c>
      <c r="D117" s="17" t="s">
        <v>462</v>
      </c>
      <c r="E117" s="16" t="s">
        <v>13</v>
      </c>
      <c r="F117" s="16" t="s">
        <v>243</v>
      </c>
      <c r="G117" s="16">
        <v>495</v>
      </c>
      <c r="H117" s="5">
        <v>93</v>
      </c>
      <c r="I117" s="5">
        <v>92</v>
      </c>
      <c r="J117" s="5">
        <v>94</v>
      </c>
      <c r="K117" s="5">
        <v>92</v>
      </c>
      <c r="L117" s="5">
        <v>90</v>
      </c>
      <c r="M117" s="5">
        <v>93</v>
      </c>
      <c r="N117" s="5">
        <f t="shared" si="10"/>
        <v>554</v>
      </c>
      <c r="O117" s="5">
        <v>210</v>
      </c>
      <c r="P117" s="5">
        <v>90</v>
      </c>
      <c r="Q117" s="5">
        <v>89</v>
      </c>
      <c r="R117" s="5">
        <v>94</v>
      </c>
      <c r="S117" s="5">
        <v>94</v>
      </c>
      <c r="T117" s="5">
        <v>88</v>
      </c>
      <c r="U117" s="5">
        <v>90</v>
      </c>
      <c r="V117" s="5">
        <f t="shared" si="11"/>
        <v>545</v>
      </c>
      <c r="W117" s="5">
        <f t="shared" si="12"/>
        <v>1099</v>
      </c>
      <c r="X117" s="5"/>
    </row>
    <row r="118" spans="1:24" ht="15.5" x14ac:dyDescent="0.35">
      <c r="A118" s="5">
        <v>101</v>
      </c>
      <c r="B118" s="16">
        <v>314</v>
      </c>
      <c r="C118" s="17" t="s">
        <v>406</v>
      </c>
      <c r="D118" s="17" t="s">
        <v>407</v>
      </c>
      <c r="E118" s="16" t="s">
        <v>6</v>
      </c>
      <c r="F118" s="16" t="s">
        <v>212</v>
      </c>
      <c r="G118" s="16">
        <v>519</v>
      </c>
      <c r="H118" s="5">
        <v>90</v>
      </c>
      <c r="I118" s="5">
        <v>91</v>
      </c>
      <c r="J118" s="5">
        <v>92</v>
      </c>
      <c r="K118" s="5">
        <v>95</v>
      </c>
      <c r="L118" s="5">
        <v>91</v>
      </c>
      <c r="M118" s="5">
        <v>90</v>
      </c>
      <c r="N118" s="5">
        <f t="shared" si="10"/>
        <v>549</v>
      </c>
      <c r="O118" s="5">
        <v>218</v>
      </c>
      <c r="P118" s="5">
        <v>92</v>
      </c>
      <c r="Q118" s="5">
        <v>93</v>
      </c>
      <c r="R118" s="5">
        <v>93</v>
      </c>
      <c r="S118" s="5">
        <v>90</v>
      </c>
      <c r="T118" s="5">
        <v>87</v>
      </c>
      <c r="U118" s="5">
        <v>93</v>
      </c>
      <c r="V118" s="5">
        <f t="shared" si="11"/>
        <v>548</v>
      </c>
      <c r="W118" s="5">
        <f t="shared" si="12"/>
        <v>1097</v>
      </c>
      <c r="X118" s="5"/>
    </row>
    <row r="119" spans="1:24" ht="15.5" x14ac:dyDescent="0.35">
      <c r="A119" s="5">
        <v>102</v>
      </c>
      <c r="B119" s="16">
        <v>330</v>
      </c>
      <c r="C119" s="17" t="s">
        <v>408</v>
      </c>
      <c r="D119" s="17" t="s">
        <v>323</v>
      </c>
      <c r="E119" s="16" t="s">
        <v>9</v>
      </c>
      <c r="F119" s="16" t="s">
        <v>208</v>
      </c>
      <c r="G119" s="16">
        <v>520</v>
      </c>
      <c r="H119" s="5">
        <v>94</v>
      </c>
      <c r="I119" s="5">
        <v>93</v>
      </c>
      <c r="J119" s="5">
        <v>93</v>
      </c>
      <c r="K119" s="5">
        <v>90</v>
      </c>
      <c r="L119" s="5">
        <v>94</v>
      </c>
      <c r="M119" s="5">
        <v>93</v>
      </c>
      <c r="N119" s="5">
        <f t="shared" si="10"/>
        <v>557</v>
      </c>
      <c r="O119" s="5">
        <v>433</v>
      </c>
      <c r="P119" s="5">
        <v>89</v>
      </c>
      <c r="Q119" s="5">
        <v>92</v>
      </c>
      <c r="R119" s="5">
        <v>89</v>
      </c>
      <c r="S119" s="5">
        <v>91</v>
      </c>
      <c r="T119" s="5">
        <v>88</v>
      </c>
      <c r="U119" s="5">
        <v>91</v>
      </c>
      <c r="V119" s="5">
        <f t="shared" si="11"/>
        <v>540</v>
      </c>
      <c r="W119" s="5">
        <f t="shared" si="12"/>
        <v>1097</v>
      </c>
      <c r="X119" s="5"/>
    </row>
    <row r="120" spans="1:24" ht="15.5" x14ac:dyDescent="0.35">
      <c r="A120" s="5">
        <v>103</v>
      </c>
      <c r="B120" s="16">
        <v>161</v>
      </c>
      <c r="C120" s="17" t="s">
        <v>672</v>
      </c>
      <c r="D120" s="17" t="s">
        <v>394</v>
      </c>
      <c r="E120" s="16" t="s">
        <v>13</v>
      </c>
      <c r="F120" s="16" t="s">
        <v>232</v>
      </c>
      <c r="G120" s="16">
        <v>568</v>
      </c>
      <c r="H120" s="5">
        <v>88</v>
      </c>
      <c r="I120" s="5">
        <v>92</v>
      </c>
      <c r="J120" s="5">
        <v>89</v>
      </c>
      <c r="K120" s="5">
        <v>95</v>
      </c>
      <c r="L120" s="5">
        <v>91</v>
      </c>
      <c r="M120" s="5">
        <v>87</v>
      </c>
      <c r="N120" s="5">
        <f t="shared" si="10"/>
        <v>542</v>
      </c>
      <c r="O120" s="5">
        <v>404</v>
      </c>
      <c r="P120" s="5">
        <v>93</v>
      </c>
      <c r="Q120" s="5">
        <v>91</v>
      </c>
      <c r="R120" s="5">
        <v>93</v>
      </c>
      <c r="S120" s="5">
        <v>92</v>
      </c>
      <c r="T120" s="5">
        <v>93</v>
      </c>
      <c r="U120" s="5">
        <v>92</v>
      </c>
      <c r="V120" s="5">
        <f t="shared" si="11"/>
        <v>554</v>
      </c>
      <c r="W120" s="5">
        <f t="shared" si="12"/>
        <v>1096</v>
      </c>
      <c r="X120" s="5"/>
    </row>
    <row r="121" spans="1:24" ht="15.5" x14ac:dyDescent="0.35">
      <c r="A121" s="5">
        <v>104</v>
      </c>
      <c r="B121" s="16">
        <v>416</v>
      </c>
      <c r="C121" s="17" t="s">
        <v>362</v>
      </c>
      <c r="D121" s="17" t="s">
        <v>359</v>
      </c>
      <c r="E121" s="16" t="s">
        <v>9</v>
      </c>
      <c r="F121" s="16" t="s">
        <v>227</v>
      </c>
      <c r="G121" s="16">
        <v>549</v>
      </c>
      <c r="H121" s="5">
        <v>93</v>
      </c>
      <c r="I121" s="5">
        <v>94</v>
      </c>
      <c r="J121" s="5">
        <v>91</v>
      </c>
      <c r="K121" s="5">
        <v>91</v>
      </c>
      <c r="L121" s="5">
        <v>83</v>
      </c>
      <c r="M121" s="5">
        <v>93</v>
      </c>
      <c r="N121" s="5">
        <f t="shared" si="10"/>
        <v>545</v>
      </c>
      <c r="O121" s="5">
        <v>402</v>
      </c>
      <c r="P121" s="5">
        <v>91</v>
      </c>
      <c r="Q121" s="5">
        <v>93</v>
      </c>
      <c r="R121" s="5">
        <v>91</v>
      </c>
      <c r="S121" s="5">
        <v>90</v>
      </c>
      <c r="T121" s="5">
        <v>91</v>
      </c>
      <c r="U121" s="5">
        <v>95</v>
      </c>
      <c r="V121" s="5">
        <f t="shared" si="11"/>
        <v>551</v>
      </c>
      <c r="W121" s="5">
        <f t="shared" si="12"/>
        <v>1096</v>
      </c>
      <c r="X121" s="5"/>
    </row>
    <row r="122" spans="1:24" ht="15.5" x14ac:dyDescent="0.35">
      <c r="A122" s="5">
        <v>105</v>
      </c>
      <c r="B122" s="16">
        <v>357</v>
      </c>
      <c r="C122" s="17" t="s">
        <v>480</v>
      </c>
      <c r="D122" s="17" t="s">
        <v>347</v>
      </c>
      <c r="E122" s="16" t="s">
        <v>13</v>
      </c>
      <c r="F122" s="16" t="s">
        <v>208</v>
      </c>
      <c r="G122" s="16">
        <v>508</v>
      </c>
      <c r="H122" s="5">
        <v>90</v>
      </c>
      <c r="I122" s="5">
        <v>94</v>
      </c>
      <c r="J122" s="5">
        <v>91</v>
      </c>
      <c r="K122" s="5">
        <v>89</v>
      </c>
      <c r="L122" s="5">
        <v>89</v>
      </c>
      <c r="M122" s="5">
        <v>93</v>
      </c>
      <c r="N122" s="5">
        <f t="shared" si="10"/>
        <v>546</v>
      </c>
      <c r="O122" s="5">
        <v>401</v>
      </c>
      <c r="P122" s="5">
        <v>92</v>
      </c>
      <c r="Q122" s="5">
        <v>95</v>
      </c>
      <c r="R122" s="5">
        <v>93</v>
      </c>
      <c r="S122" s="5">
        <v>92</v>
      </c>
      <c r="T122" s="5">
        <v>89</v>
      </c>
      <c r="U122" s="5">
        <v>89</v>
      </c>
      <c r="V122" s="5">
        <f t="shared" si="11"/>
        <v>550</v>
      </c>
      <c r="W122" s="5">
        <f t="shared" si="12"/>
        <v>1096</v>
      </c>
      <c r="X122" s="5"/>
    </row>
    <row r="123" spans="1:24" ht="15.5" x14ac:dyDescent="0.35">
      <c r="A123" s="5">
        <v>106</v>
      </c>
      <c r="B123" s="16">
        <v>344</v>
      </c>
      <c r="C123" s="17" t="s">
        <v>344</v>
      </c>
      <c r="D123" s="17" t="s">
        <v>345</v>
      </c>
      <c r="E123" s="16" t="s">
        <v>6</v>
      </c>
      <c r="F123" s="16" t="s">
        <v>209</v>
      </c>
      <c r="G123" s="16">
        <v>598</v>
      </c>
      <c r="H123" s="5">
        <v>94</v>
      </c>
      <c r="I123" s="5">
        <v>91</v>
      </c>
      <c r="J123" s="5">
        <v>93</v>
      </c>
      <c r="K123" s="5">
        <v>91</v>
      </c>
      <c r="L123" s="5">
        <v>91</v>
      </c>
      <c r="M123" s="5">
        <v>93</v>
      </c>
      <c r="N123" s="5">
        <f t="shared" si="10"/>
        <v>553</v>
      </c>
      <c r="O123" s="5">
        <v>213</v>
      </c>
      <c r="P123" s="5">
        <v>90</v>
      </c>
      <c r="Q123" s="5">
        <v>92</v>
      </c>
      <c r="R123" s="5">
        <v>94</v>
      </c>
      <c r="S123" s="5">
        <v>84</v>
      </c>
      <c r="T123" s="5">
        <v>91</v>
      </c>
      <c r="U123" s="5">
        <v>89</v>
      </c>
      <c r="V123" s="5">
        <f t="shared" si="11"/>
        <v>540</v>
      </c>
      <c r="W123" s="5">
        <f t="shared" si="12"/>
        <v>1093</v>
      </c>
      <c r="X123" s="5"/>
    </row>
    <row r="124" spans="1:24" ht="15.5" x14ac:dyDescent="0.35">
      <c r="A124" s="5">
        <v>107</v>
      </c>
      <c r="B124" s="16">
        <v>408</v>
      </c>
      <c r="C124" s="17" t="s">
        <v>313</v>
      </c>
      <c r="D124" s="17" t="s">
        <v>314</v>
      </c>
      <c r="E124" s="16" t="s">
        <v>13</v>
      </c>
      <c r="F124" s="16" t="s">
        <v>208</v>
      </c>
      <c r="G124" s="16">
        <v>583</v>
      </c>
      <c r="H124" s="5">
        <v>90</v>
      </c>
      <c r="I124" s="5">
        <v>94</v>
      </c>
      <c r="J124" s="5">
        <v>90</v>
      </c>
      <c r="K124" s="5">
        <v>93</v>
      </c>
      <c r="L124" s="5">
        <v>94</v>
      </c>
      <c r="M124" s="5">
        <v>87</v>
      </c>
      <c r="N124" s="5">
        <f t="shared" si="10"/>
        <v>548</v>
      </c>
      <c r="O124" s="5">
        <v>219</v>
      </c>
      <c r="P124" s="5">
        <v>93</v>
      </c>
      <c r="Q124" s="5">
        <v>95</v>
      </c>
      <c r="R124" s="5">
        <v>88</v>
      </c>
      <c r="S124" s="5">
        <v>91</v>
      </c>
      <c r="T124" s="5">
        <v>89</v>
      </c>
      <c r="U124" s="5">
        <v>88</v>
      </c>
      <c r="V124" s="5">
        <f t="shared" si="11"/>
        <v>544</v>
      </c>
      <c r="W124" s="5">
        <f t="shared" si="12"/>
        <v>1092</v>
      </c>
      <c r="X124" s="5"/>
    </row>
    <row r="125" spans="1:24" ht="15.5" x14ac:dyDescent="0.35">
      <c r="A125" s="5">
        <v>108</v>
      </c>
      <c r="B125" s="16">
        <v>186</v>
      </c>
      <c r="C125" s="17" t="s">
        <v>385</v>
      </c>
      <c r="D125" s="17" t="s">
        <v>359</v>
      </c>
      <c r="E125" s="16" t="s">
        <v>9</v>
      </c>
      <c r="F125" s="16" t="s">
        <v>227</v>
      </c>
      <c r="G125" s="16">
        <v>563</v>
      </c>
      <c r="H125" s="5">
        <v>96</v>
      </c>
      <c r="I125" s="5">
        <v>89</v>
      </c>
      <c r="J125" s="5">
        <v>94</v>
      </c>
      <c r="K125" s="5">
        <v>91</v>
      </c>
      <c r="L125" s="5">
        <v>89</v>
      </c>
      <c r="M125" s="5">
        <v>96</v>
      </c>
      <c r="N125" s="5">
        <f t="shared" si="10"/>
        <v>555</v>
      </c>
      <c r="O125" s="5">
        <v>206</v>
      </c>
      <c r="P125" s="5">
        <v>94</v>
      </c>
      <c r="Q125" s="5">
        <v>91</v>
      </c>
      <c r="R125" s="5">
        <v>90</v>
      </c>
      <c r="S125" s="5">
        <v>85</v>
      </c>
      <c r="T125" s="5">
        <v>87</v>
      </c>
      <c r="U125" s="5">
        <v>88</v>
      </c>
      <c r="V125" s="5">
        <f t="shared" si="11"/>
        <v>535</v>
      </c>
      <c r="W125" s="5">
        <f t="shared" si="12"/>
        <v>1090</v>
      </c>
      <c r="X125" s="5"/>
    </row>
    <row r="126" spans="1:24" ht="15.5" x14ac:dyDescent="0.35">
      <c r="A126" s="5">
        <v>109</v>
      </c>
      <c r="B126" s="16" t="s">
        <v>678</v>
      </c>
      <c r="C126" s="17" t="s">
        <v>301</v>
      </c>
      <c r="D126" s="17" t="s">
        <v>302</v>
      </c>
      <c r="E126" s="16" t="s">
        <v>9</v>
      </c>
      <c r="F126" s="16" t="s">
        <v>232</v>
      </c>
      <c r="G126" s="16">
        <v>577</v>
      </c>
      <c r="H126" s="5">
        <v>89</v>
      </c>
      <c r="I126" s="5">
        <v>90</v>
      </c>
      <c r="J126" s="5">
        <v>88</v>
      </c>
      <c r="K126" s="5">
        <v>92</v>
      </c>
      <c r="L126" s="5">
        <v>88</v>
      </c>
      <c r="M126" s="5">
        <v>93</v>
      </c>
      <c r="N126" s="5">
        <f t="shared" si="10"/>
        <v>540</v>
      </c>
      <c r="O126" s="5">
        <v>405</v>
      </c>
      <c r="P126" s="5">
        <v>87</v>
      </c>
      <c r="Q126" s="5">
        <v>92</v>
      </c>
      <c r="R126" s="5">
        <v>88</v>
      </c>
      <c r="S126" s="5">
        <v>93</v>
      </c>
      <c r="T126" s="5">
        <v>92</v>
      </c>
      <c r="U126" s="5">
        <v>92</v>
      </c>
      <c r="V126" s="5">
        <f t="shared" si="11"/>
        <v>544</v>
      </c>
      <c r="W126" s="5">
        <f t="shared" si="12"/>
        <v>1084</v>
      </c>
      <c r="X126" s="5"/>
    </row>
    <row r="127" spans="1:24" ht="15.5" x14ac:dyDescent="0.35">
      <c r="A127" s="5">
        <v>110</v>
      </c>
      <c r="B127" s="16">
        <v>216</v>
      </c>
      <c r="C127" s="17" t="s">
        <v>326</v>
      </c>
      <c r="D127" s="17" t="s">
        <v>327</v>
      </c>
      <c r="E127" s="16" t="s">
        <v>9</v>
      </c>
      <c r="F127" s="16" t="s">
        <v>207</v>
      </c>
      <c r="G127" s="16">
        <v>589</v>
      </c>
      <c r="H127" s="5">
        <v>93</v>
      </c>
      <c r="I127" s="5">
        <v>93</v>
      </c>
      <c r="J127" s="5">
        <v>98</v>
      </c>
      <c r="K127" s="5">
        <v>92</v>
      </c>
      <c r="L127" s="5">
        <v>92</v>
      </c>
      <c r="M127" s="5">
        <v>35</v>
      </c>
      <c r="N127" s="5">
        <f t="shared" si="10"/>
        <v>503</v>
      </c>
      <c r="O127" s="5">
        <v>409</v>
      </c>
      <c r="P127" s="5">
        <v>94</v>
      </c>
      <c r="Q127" s="5">
        <v>95</v>
      </c>
      <c r="R127" s="5">
        <v>92</v>
      </c>
      <c r="S127" s="5">
        <v>95</v>
      </c>
      <c r="T127" s="5">
        <v>97</v>
      </c>
      <c r="U127" s="5">
        <v>95</v>
      </c>
      <c r="V127" s="5">
        <f t="shared" si="11"/>
        <v>568</v>
      </c>
      <c r="W127" s="5">
        <f t="shared" si="12"/>
        <v>1071</v>
      </c>
      <c r="X127" s="5"/>
    </row>
    <row r="128" spans="1:24" ht="15.5" x14ac:dyDescent="0.35">
      <c r="A128" s="5">
        <v>111</v>
      </c>
      <c r="B128" s="16">
        <v>124</v>
      </c>
      <c r="C128" s="17" t="s">
        <v>489</v>
      </c>
      <c r="D128" s="17" t="s">
        <v>490</v>
      </c>
      <c r="E128" s="16" t="s">
        <v>6</v>
      </c>
      <c r="F128" s="16" t="s">
        <v>415</v>
      </c>
      <c r="G128" s="16">
        <v>514</v>
      </c>
      <c r="H128" s="5">
        <v>88</v>
      </c>
      <c r="I128" s="5">
        <v>94</v>
      </c>
      <c r="J128" s="5">
        <v>90</v>
      </c>
      <c r="K128" s="5">
        <v>89</v>
      </c>
      <c r="L128" s="5">
        <v>84</v>
      </c>
      <c r="M128" s="5">
        <v>92</v>
      </c>
      <c r="N128" s="5">
        <f t="shared" si="10"/>
        <v>537</v>
      </c>
      <c r="O128" s="5">
        <v>407</v>
      </c>
      <c r="P128" s="5">
        <v>78</v>
      </c>
      <c r="Q128" s="5">
        <v>88</v>
      </c>
      <c r="R128" s="5">
        <v>92</v>
      </c>
      <c r="S128" s="5">
        <v>90</v>
      </c>
      <c r="T128" s="5">
        <v>85</v>
      </c>
      <c r="U128" s="5">
        <v>94</v>
      </c>
      <c r="V128" s="5">
        <f t="shared" si="11"/>
        <v>527</v>
      </c>
      <c r="W128" s="5">
        <f t="shared" si="12"/>
        <v>1064</v>
      </c>
      <c r="X128" s="5"/>
    </row>
    <row r="129" spans="1:24" ht="15.5" x14ac:dyDescent="0.35">
      <c r="A129" s="5">
        <v>112</v>
      </c>
      <c r="B129" s="16">
        <v>398</v>
      </c>
      <c r="C129" s="17" t="s">
        <v>341</v>
      </c>
      <c r="D129" s="17" t="s">
        <v>342</v>
      </c>
      <c r="E129" s="16" t="s">
        <v>13</v>
      </c>
      <c r="F129" s="16" t="s">
        <v>212</v>
      </c>
      <c r="G129" s="16">
        <v>596</v>
      </c>
      <c r="H129" s="5">
        <v>92</v>
      </c>
      <c r="I129" s="5">
        <v>90</v>
      </c>
      <c r="J129" s="5">
        <v>93</v>
      </c>
      <c r="K129" s="5">
        <v>88</v>
      </c>
      <c r="L129" s="5">
        <v>90</v>
      </c>
      <c r="M129" s="5">
        <v>85</v>
      </c>
      <c r="N129" s="5">
        <f t="shared" si="10"/>
        <v>538</v>
      </c>
      <c r="O129" s="5">
        <v>406</v>
      </c>
      <c r="P129" s="5">
        <v>84</v>
      </c>
      <c r="Q129" s="5">
        <v>82</v>
      </c>
      <c r="R129" s="5">
        <v>83</v>
      </c>
      <c r="S129" s="5">
        <v>84</v>
      </c>
      <c r="T129" s="5">
        <v>89</v>
      </c>
      <c r="U129" s="5">
        <v>89</v>
      </c>
      <c r="V129" s="5">
        <f t="shared" si="11"/>
        <v>511</v>
      </c>
      <c r="W129" s="5">
        <f t="shared" si="12"/>
        <v>1049</v>
      </c>
      <c r="X129" s="5"/>
    </row>
    <row r="130" spans="1:24" ht="15.5" x14ac:dyDescent="0.35">
      <c r="A130" s="5">
        <v>113</v>
      </c>
      <c r="B130" s="16">
        <v>365</v>
      </c>
      <c r="C130" s="17" t="s">
        <v>309</v>
      </c>
      <c r="D130" s="17" t="s">
        <v>310</v>
      </c>
      <c r="E130" s="16" t="s">
        <v>6</v>
      </c>
      <c r="F130" s="16" t="s">
        <v>238</v>
      </c>
      <c r="G130" s="16">
        <v>581</v>
      </c>
      <c r="H130" s="5">
        <v>89</v>
      </c>
      <c r="I130" s="5">
        <v>91</v>
      </c>
      <c r="J130" s="5">
        <v>90</v>
      </c>
      <c r="K130" s="5">
        <v>83</v>
      </c>
      <c r="L130" s="5">
        <v>92</v>
      </c>
      <c r="M130" s="5">
        <v>84</v>
      </c>
      <c r="N130" s="5">
        <f t="shared" si="10"/>
        <v>529</v>
      </c>
      <c r="O130" s="5">
        <v>408</v>
      </c>
      <c r="P130" s="5">
        <v>91</v>
      </c>
      <c r="Q130" s="5">
        <v>79</v>
      </c>
      <c r="R130" s="5">
        <v>88</v>
      </c>
      <c r="S130" s="5">
        <v>79</v>
      </c>
      <c r="T130" s="5">
        <v>83</v>
      </c>
      <c r="U130" s="5">
        <v>88</v>
      </c>
      <c r="V130" s="5">
        <f t="shared" si="11"/>
        <v>508</v>
      </c>
      <c r="W130" s="5">
        <f t="shared" si="12"/>
        <v>1037</v>
      </c>
      <c r="X130" s="5"/>
    </row>
    <row r="131" spans="1:24" ht="15.5" x14ac:dyDescent="0.35">
      <c r="A131" s="5">
        <v>114</v>
      </c>
      <c r="B131" s="16">
        <v>373</v>
      </c>
      <c r="C131" s="17" t="s">
        <v>299</v>
      </c>
      <c r="D131" s="17" t="s">
        <v>300</v>
      </c>
      <c r="E131" s="16" t="s">
        <v>9</v>
      </c>
      <c r="F131" s="16" t="s">
        <v>209</v>
      </c>
      <c r="G131" s="16">
        <v>576</v>
      </c>
      <c r="H131" s="5">
        <v>86</v>
      </c>
      <c r="I131" s="5">
        <v>96</v>
      </c>
      <c r="J131" s="5">
        <v>93</v>
      </c>
      <c r="K131" s="5">
        <v>95</v>
      </c>
      <c r="L131" s="5">
        <v>93</v>
      </c>
      <c r="M131" s="5">
        <v>94</v>
      </c>
      <c r="N131" s="5">
        <f t="shared" si="10"/>
        <v>557</v>
      </c>
      <c r="O131" s="5">
        <v>432</v>
      </c>
      <c r="P131" s="5">
        <v>85</v>
      </c>
      <c r="Q131" s="5">
        <v>88</v>
      </c>
      <c r="R131" s="5">
        <v>62</v>
      </c>
      <c r="S131" s="5"/>
      <c r="T131" s="5"/>
      <c r="U131" s="5" t="s">
        <v>677</v>
      </c>
      <c r="V131" s="5">
        <f t="shared" si="11"/>
        <v>235</v>
      </c>
      <c r="W131" s="5">
        <f t="shared" si="12"/>
        <v>792</v>
      </c>
      <c r="X131" s="5"/>
    </row>
    <row r="133" spans="1:24" x14ac:dyDescent="0.3">
      <c r="C133" s="19" t="s">
        <v>679</v>
      </c>
    </row>
  </sheetData>
  <phoneticPr fontId="4" type="noConversion"/>
  <conditionalFormatting sqref="H133:N65536 O134:O65536 C133 AA132:AG132 V17 H13:O131 H9:U11 H1:M7 N1:U8 P13:U65536">
    <cfRule type="cellIs" dxfId="6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2"/>
  <sheetViews>
    <sheetView workbookViewId="0"/>
  </sheetViews>
  <sheetFormatPr defaultColWidth="9.1796875" defaultRowHeight="14" x14ac:dyDescent="0.3"/>
  <cols>
    <col min="1" max="1" width="6.1796875" style="19" customWidth="1"/>
    <col min="2" max="2" width="7" style="19" customWidth="1"/>
    <col min="3" max="3" width="17.81640625" style="19" bestFit="1" customWidth="1"/>
    <col min="4" max="4" width="12.81640625" style="19" bestFit="1" customWidth="1"/>
    <col min="5" max="5" width="5.453125" style="19" customWidth="1"/>
    <col min="6" max="6" width="6.1796875" style="19" customWidth="1"/>
    <col min="7" max="12" width="5.1796875" style="19" hidden="1" customWidth="1"/>
    <col min="13" max="13" width="5.1796875" style="19" bestFit="1" customWidth="1"/>
    <col min="14" max="19" width="5.1796875" style="19" hidden="1" customWidth="1"/>
    <col min="20" max="20" width="5.1796875" style="19" bestFit="1" customWidth="1"/>
    <col min="21" max="21" width="6.7265625" style="19" bestFit="1" customWidth="1"/>
    <col min="22" max="22" width="6.7265625" style="19" customWidth="1"/>
    <col min="23" max="23" width="7" style="19" bestFit="1" customWidth="1"/>
    <col min="24" max="24" width="8.26953125" style="19" bestFit="1" customWidth="1"/>
    <col min="25" max="16384" width="9.1796875" style="19"/>
  </cols>
  <sheetData>
    <row r="1" spans="1:24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8" customFormat="1" ht="20" x14ac:dyDescent="0.4">
      <c r="A2" s="6" t="s">
        <v>496</v>
      </c>
      <c r="B2" s="6"/>
      <c r="C2" s="6"/>
      <c r="D2" s="6"/>
      <c r="E2" s="6"/>
      <c r="F2" s="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8" customFormat="1" ht="20" x14ac:dyDescent="0.4">
      <c r="A3" s="6" t="s">
        <v>495</v>
      </c>
      <c r="B3" s="6"/>
      <c r="C3" s="6"/>
      <c r="D3" s="6"/>
      <c r="E3" s="6"/>
      <c r="F3" s="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s="10" customFormat="1" ht="15.5" x14ac:dyDescent="0.35">
      <c r="A4" s="14"/>
      <c r="B4" s="14"/>
      <c r="C4" s="14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4"/>
    </row>
    <row r="5" spans="1:24" s="10" customFormat="1" ht="15.5" x14ac:dyDescent="0.35">
      <c r="A5" s="9" t="s">
        <v>246</v>
      </c>
      <c r="B5" s="9"/>
      <c r="C5" s="9"/>
      <c r="D5" s="9"/>
      <c r="E5" s="9" t="s">
        <v>706</v>
      </c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20">
        <v>1288.3</v>
      </c>
    </row>
    <row r="6" spans="1:24" s="10" customFormat="1" ht="15.5" x14ac:dyDescent="0.35">
      <c r="A6" s="9" t="s">
        <v>247</v>
      </c>
      <c r="B6" s="9"/>
      <c r="C6" s="9"/>
      <c r="D6" s="9"/>
      <c r="E6" s="9" t="s">
        <v>707</v>
      </c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20">
        <v>1287.4000000000001</v>
      </c>
    </row>
    <row r="7" spans="1:24" s="10" customFormat="1" ht="15.5" x14ac:dyDescent="0.35">
      <c r="A7" s="9" t="s">
        <v>248</v>
      </c>
      <c r="B7" s="9"/>
      <c r="C7" s="9"/>
      <c r="D7" s="9"/>
      <c r="E7" s="9" t="s">
        <v>708</v>
      </c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20">
        <v>1283.5</v>
      </c>
    </row>
    <row r="8" spans="1:24" s="10" customFormat="1" ht="15.5" x14ac:dyDescent="0.35">
      <c r="A8" s="9"/>
      <c r="B8" s="9"/>
      <c r="C8" s="9"/>
      <c r="D8" s="9"/>
      <c r="E8" s="9"/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1"/>
    </row>
    <row r="9" spans="1:24" s="10" customFormat="1" ht="15.5" x14ac:dyDescent="0.35">
      <c r="A9" s="9" t="s">
        <v>249</v>
      </c>
      <c r="B9" s="9"/>
      <c r="C9" s="9"/>
      <c r="D9" s="9"/>
      <c r="E9" s="9" t="s">
        <v>686</v>
      </c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1">
        <v>1179</v>
      </c>
    </row>
    <row r="10" spans="1:24" s="10" customFormat="1" ht="15.5" x14ac:dyDescent="0.35">
      <c r="A10" s="9" t="s">
        <v>256</v>
      </c>
      <c r="B10" s="9"/>
      <c r="C10" s="9"/>
      <c r="D10" s="9"/>
      <c r="E10" s="9" t="s">
        <v>698</v>
      </c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1">
        <v>1177</v>
      </c>
    </row>
    <row r="11" spans="1:24" s="10" customFormat="1" ht="15.5" x14ac:dyDescent="0.35">
      <c r="A11" s="9" t="s">
        <v>257</v>
      </c>
      <c r="B11" s="9"/>
      <c r="C11" s="9"/>
      <c r="D11" s="9"/>
      <c r="E11" s="9" t="s">
        <v>699</v>
      </c>
      <c r="F11" s="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1">
        <v>1173</v>
      </c>
    </row>
    <row r="12" spans="1:24" s="10" customFormat="1" ht="15.5" x14ac:dyDescent="0.35">
      <c r="A12" s="9"/>
      <c r="B12" s="9"/>
      <c r="C12" s="9"/>
      <c r="D12" s="9"/>
      <c r="E12" s="9"/>
      <c r="F12" s="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1"/>
    </row>
    <row r="13" spans="1:24" s="10" customFormat="1" ht="15.5" x14ac:dyDescent="0.35">
      <c r="A13" s="9" t="s">
        <v>250</v>
      </c>
      <c r="B13" s="9"/>
      <c r="C13" s="9"/>
      <c r="D13" s="9"/>
      <c r="E13" s="9" t="s">
        <v>700</v>
      </c>
      <c r="F13" s="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1">
        <v>1160</v>
      </c>
    </row>
    <row r="14" spans="1:24" s="10" customFormat="1" ht="15.5" x14ac:dyDescent="0.35">
      <c r="A14" s="9" t="s">
        <v>689</v>
      </c>
      <c r="B14" s="9"/>
      <c r="C14" s="9"/>
      <c r="D14" s="9"/>
      <c r="E14" s="9" t="s">
        <v>701</v>
      </c>
      <c r="F14" s="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1">
        <v>1134</v>
      </c>
    </row>
    <row r="15" spans="1:24" s="10" customFormat="1" ht="15.5" x14ac:dyDescent="0.35">
      <c r="A15" s="9" t="s">
        <v>690</v>
      </c>
      <c r="B15" s="9"/>
      <c r="C15" s="9"/>
      <c r="D15" s="9"/>
      <c r="E15" s="9" t="s">
        <v>702</v>
      </c>
      <c r="F15" s="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1">
        <v>1128</v>
      </c>
    </row>
    <row r="16" spans="1:24" s="10" customFormat="1" ht="15.5" x14ac:dyDescent="0.35">
      <c r="A16" s="9"/>
      <c r="B16" s="9"/>
      <c r="C16" s="9"/>
      <c r="D16" s="9"/>
      <c r="E16" s="9"/>
      <c r="F16" s="9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11"/>
    </row>
    <row r="17" spans="1:24" s="12" customFormat="1" ht="15.5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1">
        <v>1</v>
      </c>
      <c r="H17" s="11">
        <v>2</v>
      </c>
      <c r="I17" s="11">
        <v>3</v>
      </c>
      <c r="J17" s="11">
        <v>4</v>
      </c>
      <c r="K17" s="11">
        <v>5</v>
      </c>
      <c r="L17" s="11">
        <v>6</v>
      </c>
      <c r="M17" s="11" t="s">
        <v>252</v>
      </c>
      <c r="N17" s="11">
        <v>1</v>
      </c>
      <c r="O17" s="11">
        <v>2</v>
      </c>
      <c r="P17" s="11">
        <v>3</v>
      </c>
      <c r="Q17" s="11">
        <v>4</v>
      </c>
      <c r="R17" s="11">
        <v>5</v>
      </c>
      <c r="S17" s="11">
        <v>6</v>
      </c>
      <c r="T17" s="11" t="s">
        <v>253</v>
      </c>
      <c r="U17" s="11" t="s">
        <v>254</v>
      </c>
      <c r="V17" s="11" t="s">
        <v>697</v>
      </c>
      <c r="W17" s="11" t="s">
        <v>255</v>
      </c>
      <c r="X17" s="11" t="s">
        <v>254</v>
      </c>
    </row>
    <row r="18" spans="1:24" ht="15.5" x14ac:dyDescent="0.35">
      <c r="A18" s="5">
        <v>1</v>
      </c>
      <c r="B18" s="16">
        <v>150</v>
      </c>
      <c r="C18" s="17" t="s">
        <v>356</v>
      </c>
      <c r="D18" s="17" t="s">
        <v>357</v>
      </c>
      <c r="E18" s="16" t="s">
        <v>9</v>
      </c>
      <c r="F18" s="16" t="s">
        <v>237</v>
      </c>
      <c r="G18" s="5">
        <v>99</v>
      </c>
      <c r="H18" s="5">
        <v>99</v>
      </c>
      <c r="I18" s="5">
        <v>100</v>
      </c>
      <c r="J18" s="5">
        <v>97</v>
      </c>
      <c r="K18" s="5">
        <v>99</v>
      </c>
      <c r="L18" s="5">
        <v>100</v>
      </c>
      <c r="M18" s="5">
        <f t="shared" ref="M18:M49" si="0">SUM(G18:L18)</f>
        <v>594</v>
      </c>
      <c r="N18" s="5">
        <v>98</v>
      </c>
      <c r="O18" s="5">
        <v>98</v>
      </c>
      <c r="P18" s="5">
        <v>98</v>
      </c>
      <c r="Q18" s="5">
        <v>99</v>
      </c>
      <c r="R18" s="5">
        <v>99</v>
      </c>
      <c r="S18" s="5">
        <v>99</v>
      </c>
      <c r="T18" s="5">
        <f t="shared" ref="T18:T49" si="1">SUM(N18:S18)</f>
        <v>591</v>
      </c>
      <c r="U18" s="5">
        <f t="shared" ref="U18:U49" si="2">SUM(T18,M18)</f>
        <v>1185</v>
      </c>
      <c r="V18" s="5"/>
      <c r="W18" s="18">
        <v>103.3</v>
      </c>
      <c r="X18" s="18">
        <f t="shared" ref="X18:X25" si="3">U18+W18</f>
        <v>1288.3</v>
      </c>
    </row>
    <row r="19" spans="1:24" ht="15.5" x14ac:dyDescent="0.35">
      <c r="A19" s="5">
        <v>2</v>
      </c>
      <c r="B19" s="16">
        <v>175</v>
      </c>
      <c r="C19" s="17" t="s">
        <v>404</v>
      </c>
      <c r="D19" s="17" t="s">
        <v>405</v>
      </c>
      <c r="E19" s="16" t="s">
        <v>9</v>
      </c>
      <c r="F19" s="16" t="s">
        <v>222</v>
      </c>
      <c r="G19" s="5">
        <v>97</v>
      </c>
      <c r="H19" s="5">
        <v>98</v>
      </c>
      <c r="I19" s="5">
        <v>100</v>
      </c>
      <c r="J19" s="5">
        <v>99</v>
      </c>
      <c r="K19" s="5">
        <v>97</v>
      </c>
      <c r="L19" s="5">
        <v>99</v>
      </c>
      <c r="M19" s="5">
        <f t="shared" si="0"/>
        <v>590</v>
      </c>
      <c r="N19" s="5">
        <v>100</v>
      </c>
      <c r="O19" s="5">
        <v>100</v>
      </c>
      <c r="P19" s="5">
        <v>100</v>
      </c>
      <c r="Q19" s="5">
        <v>99</v>
      </c>
      <c r="R19" s="5">
        <v>96</v>
      </c>
      <c r="S19" s="5">
        <v>99</v>
      </c>
      <c r="T19" s="5">
        <f t="shared" si="1"/>
        <v>594</v>
      </c>
      <c r="U19" s="5">
        <f t="shared" si="2"/>
        <v>1184</v>
      </c>
      <c r="V19" s="5"/>
      <c r="W19" s="18">
        <v>103.4</v>
      </c>
      <c r="X19" s="18">
        <f t="shared" si="3"/>
        <v>1287.4000000000001</v>
      </c>
    </row>
    <row r="20" spans="1:24" ht="15.5" x14ac:dyDescent="0.35">
      <c r="A20" s="5">
        <v>3</v>
      </c>
      <c r="B20" s="16">
        <v>190</v>
      </c>
      <c r="C20" s="17" t="s">
        <v>479</v>
      </c>
      <c r="D20" s="17" t="s">
        <v>397</v>
      </c>
      <c r="E20" s="16" t="s">
        <v>9</v>
      </c>
      <c r="F20" s="16" t="s">
        <v>215</v>
      </c>
      <c r="G20" s="5">
        <v>98</v>
      </c>
      <c r="H20" s="5">
        <v>99</v>
      </c>
      <c r="I20" s="5">
        <v>98</v>
      </c>
      <c r="J20" s="5">
        <v>99</v>
      </c>
      <c r="K20" s="5">
        <v>99</v>
      </c>
      <c r="L20" s="5">
        <v>96</v>
      </c>
      <c r="M20" s="5">
        <f t="shared" si="0"/>
        <v>589</v>
      </c>
      <c r="N20" s="5">
        <v>98</v>
      </c>
      <c r="O20" s="5">
        <v>100</v>
      </c>
      <c r="P20" s="5">
        <v>99</v>
      </c>
      <c r="Q20" s="5">
        <v>98</v>
      </c>
      <c r="R20" s="5">
        <v>99</v>
      </c>
      <c r="S20" s="5">
        <v>100</v>
      </c>
      <c r="T20" s="5">
        <f t="shared" si="1"/>
        <v>594</v>
      </c>
      <c r="U20" s="5">
        <f t="shared" si="2"/>
        <v>1183</v>
      </c>
      <c r="V20" s="5"/>
      <c r="W20" s="18">
        <v>100.5</v>
      </c>
      <c r="X20" s="18">
        <f t="shared" si="3"/>
        <v>1283.5</v>
      </c>
    </row>
    <row r="21" spans="1:24" ht="15.5" x14ac:dyDescent="0.35">
      <c r="A21" s="5">
        <v>4</v>
      </c>
      <c r="B21" s="16">
        <v>211</v>
      </c>
      <c r="C21" s="17" t="s">
        <v>473</v>
      </c>
      <c r="D21" s="17" t="s">
        <v>474</v>
      </c>
      <c r="E21" s="16" t="s">
        <v>9</v>
      </c>
      <c r="F21" s="16" t="s">
        <v>228</v>
      </c>
      <c r="G21" s="5">
        <v>98</v>
      </c>
      <c r="H21" s="5">
        <v>99</v>
      </c>
      <c r="I21" s="5">
        <v>96</v>
      </c>
      <c r="J21" s="5">
        <v>98</v>
      </c>
      <c r="K21" s="5">
        <v>99</v>
      </c>
      <c r="L21" s="5">
        <v>99</v>
      </c>
      <c r="M21" s="5">
        <f t="shared" si="0"/>
        <v>589</v>
      </c>
      <c r="N21" s="5">
        <v>100</v>
      </c>
      <c r="O21" s="5">
        <v>100</v>
      </c>
      <c r="P21" s="5">
        <v>97</v>
      </c>
      <c r="Q21" s="5">
        <v>95</v>
      </c>
      <c r="R21" s="5">
        <v>98</v>
      </c>
      <c r="S21" s="5">
        <v>100</v>
      </c>
      <c r="T21" s="5">
        <f t="shared" si="1"/>
        <v>590</v>
      </c>
      <c r="U21" s="5">
        <f t="shared" si="2"/>
        <v>1179</v>
      </c>
      <c r="V21" s="5"/>
      <c r="W21" s="18">
        <v>103.3</v>
      </c>
      <c r="X21" s="18">
        <f t="shared" si="3"/>
        <v>1282.3</v>
      </c>
    </row>
    <row r="22" spans="1:24" ht="15.5" x14ac:dyDescent="0.35">
      <c r="A22" s="5">
        <v>5</v>
      </c>
      <c r="B22" s="16">
        <v>169</v>
      </c>
      <c r="C22" s="17" t="s">
        <v>485</v>
      </c>
      <c r="D22" s="17" t="s">
        <v>486</v>
      </c>
      <c r="E22" s="16" t="s">
        <v>9</v>
      </c>
      <c r="F22" s="16" t="s">
        <v>233</v>
      </c>
      <c r="G22" s="5">
        <v>97</v>
      </c>
      <c r="H22" s="5">
        <v>99</v>
      </c>
      <c r="I22" s="5">
        <v>98</v>
      </c>
      <c r="J22" s="5">
        <v>99</v>
      </c>
      <c r="K22" s="5">
        <v>99</v>
      </c>
      <c r="L22" s="5">
        <v>96</v>
      </c>
      <c r="M22" s="5">
        <f t="shared" si="0"/>
        <v>588</v>
      </c>
      <c r="N22" s="5">
        <v>99</v>
      </c>
      <c r="O22" s="5">
        <v>98</v>
      </c>
      <c r="P22" s="5">
        <v>98</v>
      </c>
      <c r="Q22" s="5">
        <v>98</v>
      </c>
      <c r="R22" s="5">
        <v>97</v>
      </c>
      <c r="S22" s="5">
        <v>100</v>
      </c>
      <c r="T22" s="5">
        <f t="shared" si="1"/>
        <v>590</v>
      </c>
      <c r="U22" s="5">
        <f t="shared" si="2"/>
        <v>1178</v>
      </c>
      <c r="V22" s="5"/>
      <c r="W22" s="18">
        <v>103.9</v>
      </c>
      <c r="X22" s="18">
        <f t="shared" si="3"/>
        <v>1281.9000000000001</v>
      </c>
    </row>
    <row r="23" spans="1:24" ht="15.5" x14ac:dyDescent="0.35">
      <c r="A23" s="5">
        <v>6</v>
      </c>
      <c r="B23" s="16">
        <v>107</v>
      </c>
      <c r="C23" s="17" t="s">
        <v>396</v>
      </c>
      <c r="D23" s="17" t="s">
        <v>397</v>
      </c>
      <c r="E23" s="16" t="s">
        <v>6</v>
      </c>
      <c r="F23" s="16" t="s">
        <v>227</v>
      </c>
      <c r="G23" s="5">
        <v>98</v>
      </c>
      <c r="H23" s="5">
        <v>100</v>
      </c>
      <c r="I23" s="5">
        <v>98</v>
      </c>
      <c r="J23" s="5">
        <v>98</v>
      </c>
      <c r="K23" s="5">
        <v>100</v>
      </c>
      <c r="L23" s="5">
        <v>99</v>
      </c>
      <c r="M23" s="5">
        <f t="shared" si="0"/>
        <v>593</v>
      </c>
      <c r="N23" s="5">
        <v>98</v>
      </c>
      <c r="O23" s="5">
        <v>98</v>
      </c>
      <c r="P23" s="5">
        <v>98</v>
      </c>
      <c r="Q23" s="5">
        <v>100</v>
      </c>
      <c r="R23" s="5">
        <v>96</v>
      </c>
      <c r="S23" s="5">
        <v>96</v>
      </c>
      <c r="T23" s="5">
        <f t="shared" si="1"/>
        <v>586</v>
      </c>
      <c r="U23" s="5">
        <f t="shared" si="2"/>
        <v>1179</v>
      </c>
      <c r="V23" s="5"/>
      <c r="W23" s="18">
        <v>102.6</v>
      </c>
      <c r="X23" s="18">
        <f t="shared" si="3"/>
        <v>1281.5999999999999</v>
      </c>
    </row>
    <row r="24" spans="1:24" ht="15.5" x14ac:dyDescent="0.35">
      <c r="A24" s="5">
        <v>7</v>
      </c>
      <c r="B24" s="16">
        <v>390</v>
      </c>
      <c r="C24" s="17" t="s">
        <v>465</v>
      </c>
      <c r="D24" s="17" t="s">
        <v>361</v>
      </c>
      <c r="E24" s="16" t="s">
        <v>9</v>
      </c>
      <c r="F24" s="16" t="s">
        <v>217</v>
      </c>
      <c r="G24" s="5">
        <v>98</v>
      </c>
      <c r="H24" s="5">
        <v>100</v>
      </c>
      <c r="I24" s="5">
        <v>100</v>
      </c>
      <c r="J24" s="5">
        <v>100</v>
      </c>
      <c r="K24" s="5">
        <v>99</v>
      </c>
      <c r="L24" s="5">
        <v>99</v>
      </c>
      <c r="M24" s="5">
        <f t="shared" si="0"/>
        <v>596</v>
      </c>
      <c r="N24" s="5">
        <v>99</v>
      </c>
      <c r="O24" s="5">
        <v>99</v>
      </c>
      <c r="P24" s="5">
        <v>99</v>
      </c>
      <c r="Q24" s="5">
        <v>100</v>
      </c>
      <c r="R24" s="5">
        <v>99</v>
      </c>
      <c r="S24" s="5">
        <v>100</v>
      </c>
      <c r="T24" s="5">
        <f t="shared" si="1"/>
        <v>596</v>
      </c>
      <c r="U24" s="5">
        <f t="shared" si="2"/>
        <v>1192</v>
      </c>
      <c r="V24" s="5"/>
      <c r="W24" s="18">
        <v>89.4</v>
      </c>
      <c r="X24" s="18">
        <f t="shared" si="3"/>
        <v>1281.4000000000001</v>
      </c>
    </row>
    <row r="25" spans="1:24" ht="15.5" x14ac:dyDescent="0.35">
      <c r="A25" s="5">
        <v>8</v>
      </c>
      <c r="B25" s="16">
        <v>337</v>
      </c>
      <c r="C25" s="17" t="s">
        <v>346</v>
      </c>
      <c r="D25" s="17" t="s">
        <v>347</v>
      </c>
      <c r="E25" s="16" t="s">
        <v>9</v>
      </c>
      <c r="F25" s="16" t="s">
        <v>208</v>
      </c>
      <c r="G25" s="5">
        <v>98</v>
      </c>
      <c r="H25" s="5">
        <v>98</v>
      </c>
      <c r="I25" s="5">
        <v>98</v>
      </c>
      <c r="J25" s="5">
        <v>98</v>
      </c>
      <c r="K25" s="5">
        <v>95</v>
      </c>
      <c r="L25" s="5">
        <v>98</v>
      </c>
      <c r="M25" s="5">
        <f t="shared" si="0"/>
        <v>585</v>
      </c>
      <c r="N25" s="5">
        <v>100</v>
      </c>
      <c r="O25" s="5">
        <v>99</v>
      </c>
      <c r="P25" s="5">
        <v>99</v>
      </c>
      <c r="Q25" s="5">
        <v>97</v>
      </c>
      <c r="R25" s="5">
        <v>100</v>
      </c>
      <c r="S25" s="5">
        <v>97</v>
      </c>
      <c r="T25" s="5">
        <f t="shared" si="1"/>
        <v>592</v>
      </c>
      <c r="U25" s="5">
        <f t="shared" si="2"/>
        <v>1177</v>
      </c>
      <c r="V25" s="5">
        <v>49.9</v>
      </c>
      <c r="W25" s="18">
        <v>103.6</v>
      </c>
      <c r="X25" s="18">
        <f t="shared" si="3"/>
        <v>1280.5999999999999</v>
      </c>
    </row>
    <row r="26" spans="1:24" ht="15.5" x14ac:dyDescent="0.35">
      <c r="A26" s="5">
        <v>9</v>
      </c>
      <c r="B26" s="16">
        <v>302</v>
      </c>
      <c r="C26" s="17" t="s">
        <v>438</v>
      </c>
      <c r="D26" s="17" t="s">
        <v>676</v>
      </c>
      <c r="E26" s="16" t="s">
        <v>6</v>
      </c>
      <c r="F26" s="16" t="s">
        <v>224</v>
      </c>
      <c r="G26" s="5">
        <v>100</v>
      </c>
      <c r="H26" s="5">
        <v>96</v>
      </c>
      <c r="I26" s="5">
        <v>98</v>
      </c>
      <c r="J26" s="5">
        <v>99</v>
      </c>
      <c r="K26" s="5">
        <v>98</v>
      </c>
      <c r="L26" s="5">
        <v>99</v>
      </c>
      <c r="M26" s="5">
        <f t="shared" si="0"/>
        <v>590</v>
      </c>
      <c r="N26" s="5">
        <v>96</v>
      </c>
      <c r="O26" s="5">
        <v>98</v>
      </c>
      <c r="P26" s="5">
        <v>99</v>
      </c>
      <c r="Q26" s="5">
        <v>98</v>
      </c>
      <c r="R26" s="5">
        <v>97</v>
      </c>
      <c r="S26" s="5">
        <v>99</v>
      </c>
      <c r="T26" s="5">
        <f t="shared" si="1"/>
        <v>587</v>
      </c>
      <c r="U26" s="5">
        <f t="shared" si="2"/>
        <v>1177</v>
      </c>
      <c r="V26" s="5">
        <v>48.7</v>
      </c>
      <c r="W26" s="18"/>
      <c r="X26" s="22"/>
    </row>
    <row r="27" spans="1:24" ht="15.5" x14ac:dyDescent="0.35">
      <c r="A27" s="5">
        <v>10</v>
      </c>
      <c r="B27" s="16">
        <v>250</v>
      </c>
      <c r="C27" s="17" t="s">
        <v>499</v>
      </c>
      <c r="D27" s="17" t="s">
        <v>375</v>
      </c>
      <c r="E27" s="16" t="s">
        <v>9</v>
      </c>
      <c r="F27" s="16" t="s">
        <v>415</v>
      </c>
      <c r="G27" s="5">
        <v>98</v>
      </c>
      <c r="H27" s="5">
        <v>99</v>
      </c>
      <c r="I27" s="5">
        <v>97</v>
      </c>
      <c r="J27" s="5">
        <v>98</v>
      </c>
      <c r="K27" s="5">
        <v>100</v>
      </c>
      <c r="L27" s="5">
        <v>96</v>
      </c>
      <c r="M27" s="5">
        <f t="shared" si="0"/>
        <v>588</v>
      </c>
      <c r="N27" s="5">
        <v>97</v>
      </c>
      <c r="O27" s="5">
        <v>99</v>
      </c>
      <c r="P27" s="5">
        <v>98</v>
      </c>
      <c r="Q27" s="5">
        <v>98</v>
      </c>
      <c r="R27" s="5">
        <v>100</v>
      </c>
      <c r="S27" s="5">
        <v>95</v>
      </c>
      <c r="T27" s="5">
        <f t="shared" si="1"/>
        <v>587</v>
      </c>
      <c r="U27" s="5">
        <f t="shared" si="2"/>
        <v>1175</v>
      </c>
      <c r="V27" s="5"/>
      <c r="W27" s="5"/>
    </row>
    <row r="28" spans="1:24" ht="15.5" x14ac:dyDescent="0.35">
      <c r="A28" s="5">
        <v>11</v>
      </c>
      <c r="B28" s="16">
        <v>328</v>
      </c>
      <c r="C28" s="17" t="s">
        <v>501</v>
      </c>
      <c r="D28" s="17" t="s">
        <v>323</v>
      </c>
      <c r="E28" s="16" t="s">
        <v>9</v>
      </c>
      <c r="F28" s="16" t="s">
        <v>212</v>
      </c>
      <c r="G28" s="5">
        <v>97</v>
      </c>
      <c r="H28" s="5">
        <v>98</v>
      </c>
      <c r="I28" s="5">
        <v>97</v>
      </c>
      <c r="J28" s="5">
        <v>98</v>
      </c>
      <c r="K28" s="5">
        <v>100</v>
      </c>
      <c r="L28" s="5">
        <v>99</v>
      </c>
      <c r="M28" s="5">
        <f t="shared" si="0"/>
        <v>589</v>
      </c>
      <c r="N28" s="5">
        <v>100</v>
      </c>
      <c r="O28" s="5">
        <v>97</v>
      </c>
      <c r="P28" s="5">
        <v>96</v>
      </c>
      <c r="Q28" s="5">
        <v>96</v>
      </c>
      <c r="R28" s="5">
        <v>98</v>
      </c>
      <c r="S28" s="5">
        <v>99</v>
      </c>
      <c r="T28" s="5">
        <f t="shared" si="1"/>
        <v>586</v>
      </c>
      <c r="U28" s="5">
        <f t="shared" si="2"/>
        <v>1175</v>
      </c>
      <c r="V28" s="5"/>
      <c r="W28" s="5"/>
    </row>
    <row r="29" spans="1:24" ht="15.5" x14ac:dyDescent="0.35">
      <c r="A29" s="5">
        <v>12</v>
      </c>
      <c r="B29" s="16">
        <v>197</v>
      </c>
      <c r="C29" s="17" t="s">
        <v>330</v>
      </c>
      <c r="D29" s="17" t="s">
        <v>331</v>
      </c>
      <c r="E29" s="16" t="s">
        <v>9</v>
      </c>
      <c r="F29" s="16" t="s">
        <v>212</v>
      </c>
      <c r="G29" s="5">
        <v>98</v>
      </c>
      <c r="H29" s="5">
        <v>98</v>
      </c>
      <c r="I29" s="5">
        <v>97</v>
      </c>
      <c r="J29" s="5">
        <v>99</v>
      </c>
      <c r="K29" s="5">
        <v>97</v>
      </c>
      <c r="L29" s="5">
        <v>95</v>
      </c>
      <c r="M29" s="5">
        <f t="shared" si="0"/>
        <v>584</v>
      </c>
      <c r="N29" s="5">
        <v>95</v>
      </c>
      <c r="O29" s="5">
        <v>98</v>
      </c>
      <c r="P29" s="5">
        <v>100</v>
      </c>
      <c r="Q29" s="5">
        <v>99</v>
      </c>
      <c r="R29" s="5">
        <v>99</v>
      </c>
      <c r="S29" s="5">
        <v>99</v>
      </c>
      <c r="T29" s="5">
        <f t="shared" si="1"/>
        <v>590</v>
      </c>
      <c r="U29" s="5">
        <f t="shared" si="2"/>
        <v>1174</v>
      </c>
      <c r="V29" s="5"/>
      <c r="W29" s="5"/>
    </row>
    <row r="30" spans="1:24" ht="15.5" x14ac:dyDescent="0.35">
      <c r="A30" s="5">
        <v>13</v>
      </c>
      <c r="B30" s="16">
        <v>236</v>
      </c>
      <c r="C30" s="17" t="s">
        <v>457</v>
      </c>
      <c r="D30" s="17" t="s">
        <v>458</v>
      </c>
      <c r="E30" s="16" t="s">
        <v>6</v>
      </c>
      <c r="F30" s="16" t="s">
        <v>230</v>
      </c>
      <c r="G30" s="5">
        <v>98</v>
      </c>
      <c r="H30" s="5">
        <v>96</v>
      </c>
      <c r="I30" s="5">
        <v>98</v>
      </c>
      <c r="J30" s="5">
        <v>94</v>
      </c>
      <c r="K30" s="5">
        <v>98</v>
      </c>
      <c r="L30" s="5">
        <v>98</v>
      </c>
      <c r="M30" s="5">
        <f t="shared" si="0"/>
        <v>582</v>
      </c>
      <c r="N30" s="5">
        <v>98</v>
      </c>
      <c r="O30" s="5">
        <v>98</v>
      </c>
      <c r="P30" s="5">
        <v>99</v>
      </c>
      <c r="Q30" s="5">
        <v>99</v>
      </c>
      <c r="R30" s="5">
        <v>98</v>
      </c>
      <c r="S30" s="5">
        <v>99</v>
      </c>
      <c r="T30" s="5">
        <f t="shared" si="1"/>
        <v>591</v>
      </c>
      <c r="U30" s="5">
        <f t="shared" si="2"/>
        <v>1173</v>
      </c>
      <c r="V30" s="5"/>
      <c r="W30" s="5"/>
    </row>
    <row r="31" spans="1:24" ht="15.5" x14ac:dyDescent="0.35">
      <c r="A31" s="5">
        <v>14</v>
      </c>
      <c r="B31" s="16">
        <v>405</v>
      </c>
      <c r="C31" s="17" t="s">
        <v>413</v>
      </c>
      <c r="D31" s="17" t="s">
        <v>414</v>
      </c>
      <c r="E31" s="16" t="s">
        <v>6</v>
      </c>
      <c r="F31" s="16" t="s">
        <v>415</v>
      </c>
      <c r="G31" s="5">
        <v>96</v>
      </c>
      <c r="H31" s="5">
        <v>100</v>
      </c>
      <c r="I31" s="5">
        <v>98</v>
      </c>
      <c r="J31" s="5">
        <v>96</v>
      </c>
      <c r="K31" s="5">
        <v>98</v>
      </c>
      <c r="L31" s="5">
        <v>98</v>
      </c>
      <c r="M31" s="5">
        <f t="shared" si="0"/>
        <v>586</v>
      </c>
      <c r="N31" s="5">
        <v>100</v>
      </c>
      <c r="O31" s="5">
        <v>95</v>
      </c>
      <c r="P31" s="5">
        <v>97</v>
      </c>
      <c r="Q31" s="5">
        <v>97</v>
      </c>
      <c r="R31" s="5">
        <v>98</v>
      </c>
      <c r="S31" s="5">
        <v>100</v>
      </c>
      <c r="T31" s="5">
        <f t="shared" si="1"/>
        <v>587</v>
      </c>
      <c r="U31" s="5">
        <f t="shared" si="2"/>
        <v>1173</v>
      </c>
      <c r="V31" s="5"/>
      <c r="W31" s="5"/>
    </row>
    <row r="32" spans="1:24" ht="15.5" x14ac:dyDescent="0.35">
      <c r="A32" s="5">
        <v>15</v>
      </c>
      <c r="B32" s="16">
        <v>242</v>
      </c>
      <c r="C32" s="17" t="s">
        <v>317</v>
      </c>
      <c r="D32" s="17" t="s">
        <v>318</v>
      </c>
      <c r="E32" s="16" t="s">
        <v>9</v>
      </c>
      <c r="F32" s="16" t="s">
        <v>212</v>
      </c>
      <c r="G32" s="5">
        <v>98</v>
      </c>
      <c r="H32" s="5">
        <v>98</v>
      </c>
      <c r="I32" s="5">
        <v>98</v>
      </c>
      <c r="J32" s="5">
        <v>100</v>
      </c>
      <c r="K32" s="5">
        <v>98</v>
      </c>
      <c r="L32" s="5">
        <v>95</v>
      </c>
      <c r="M32" s="5">
        <f t="shared" si="0"/>
        <v>587</v>
      </c>
      <c r="N32" s="5">
        <v>96</v>
      </c>
      <c r="O32" s="5">
        <v>97</v>
      </c>
      <c r="P32" s="5">
        <v>95</v>
      </c>
      <c r="Q32" s="5">
        <v>100</v>
      </c>
      <c r="R32" s="5">
        <v>100</v>
      </c>
      <c r="S32" s="5">
        <v>98</v>
      </c>
      <c r="T32" s="5">
        <f t="shared" si="1"/>
        <v>586</v>
      </c>
      <c r="U32" s="5">
        <f t="shared" si="2"/>
        <v>1173</v>
      </c>
      <c r="V32" s="5"/>
      <c r="W32" s="5"/>
    </row>
    <row r="33" spans="1:23" ht="15.5" x14ac:dyDescent="0.35">
      <c r="A33" s="5">
        <v>16</v>
      </c>
      <c r="B33" s="16">
        <v>296</v>
      </c>
      <c r="C33" s="17" t="s">
        <v>360</v>
      </c>
      <c r="D33" s="17" t="s">
        <v>361</v>
      </c>
      <c r="E33" s="16" t="s">
        <v>9</v>
      </c>
      <c r="F33" s="16" t="s">
        <v>235</v>
      </c>
      <c r="G33" s="5">
        <v>96</v>
      </c>
      <c r="H33" s="5">
        <v>99</v>
      </c>
      <c r="I33" s="5">
        <v>99</v>
      </c>
      <c r="J33" s="5">
        <v>98</v>
      </c>
      <c r="K33" s="5">
        <v>98</v>
      </c>
      <c r="L33" s="5">
        <v>95</v>
      </c>
      <c r="M33" s="5">
        <f t="shared" si="0"/>
        <v>585</v>
      </c>
      <c r="N33" s="5">
        <v>98</v>
      </c>
      <c r="O33" s="5">
        <v>98</v>
      </c>
      <c r="P33" s="5">
        <v>100</v>
      </c>
      <c r="Q33" s="5">
        <v>97</v>
      </c>
      <c r="R33" s="5">
        <v>98</v>
      </c>
      <c r="S33" s="5">
        <v>96</v>
      </c>
      <c r="T33" s="5">
        <f t="shared" si="1"/>
        <v>587</v>
      </c>
      <c r="U33" s="5">
        <f t="shared" si="2"/>
        <v>1172</v>
      </c>
      <c r="V33" s="5"/>
      <c r="W33" s="5"/>
    </row>
    <row r="34" spans="1:23" ht="15.5" x14ac:dyDescent="0.35">
      <c r="A34" s="5">
        <v>17</v>
      </c>
      <c r="B34" s="16">
        <v>373</v>
      </c>
      <c r="C34" s="17" t="s">
        <v>299</v>
      </c>
      <c r="D34" s="17" t="s">
        <v>300</v>
      </c>
      <c r="E34" s="16" t="s">
        <v>9</v>
      </c>
      <c r="F34" s="16" t="s">
        <v>209</v>
      </c>
      <c r="G34" s="5">
        <v>98</v>
      </c>
      <c r="H34" s="5">
        <v>99</v>
      </c>
      <c r="I34" s="5">
        <v>100</v>
      </c>
      <c r="J34" s="5">
        <v>96</v>
      </c>
      <c r="K34" s="5">
        <v>98</v>
      </c>
      <c r="L34" s="5">
        <v>94</v>
      </c>
      <c r="M34" s="5">
        <f t="shared" si="0"/>
        <v>585</v>
      </c>
      <c r="N34" s="5">
        <v>97</v>
      </c>
      <c r="O34" s="5">
        <v>98</v>
      </c>
      <c r="P34" s="5">
        <v>98</v>
      </c>
      <c r="Q34" s="5">
        <v>96</v>
      </c>
      <c r="R34" s="5">
        <v>97</v>
      </c>
      <c r="S34" s="5">
        <v>100</v>
      </c>
      <c r="T34" s="5">
        <f t="shared" si="1"/>
        <v>586</v>
      </c>
      <c r="U34" s="5">
        <f t="shared" si="2"/>
        <v>1171</v>
      </c>
      <c r="V34" s="5"/>
      <c r="W34" s="5"/>
    </row>
    <row r="35" spans="1:23" ht="15.5" x14ac:dyDescent="0.35">
      <c r="A35" s="5">
        <v>18</v>
      </c>
      <c r="B35" s="16">
        <v>299</v>
      </c>
      <c r="C35" s="17" t="s">
        <v>374</v>
      </c>
      <c r="D35" s="17" t="s">
        <v>375</v>
      </c>
      <c r="E35" s="16" t="s">
        <v>9</v>
      </c>
      <c r="F35" s="16" t="s">
        <v>238</v>
      </c>
      <c r="G35" s="5">
        <v>96</v>
      </c>
      <c r="H35" s="5">
        <v>99</v>
      </c>
      <c r="I35" s="5">
        <v>98</v>
      </c>
      <c r="J35" s="5">
        <v>96</v>
      </c>
      <c r="K35" s="5">
        <v>98</v>
      </c>
      <c r="L35" s="5">
        <v>98</v>
      </c>
      <c r="M35" s="5">
        <f t="shared" si="0"/>
        <v>585</v>
      </c>
      <c r="N35" s="5">
        <v>98</v>
      </c>
      <c r="O35" s="5">
        <v>99</v>
      </c>
      <c r="P35" s="5">
        <v>98</v>
      </c>
      <c r="Q35" s="5">
        <v>99</v>
      </c>
      <c r="R35" s="5">
        <v>96</v>
      </c>
      <c r="S35" s="5">
        <v>96</v>
      </c>
      <c r="T35" s="5">
        <f t="shared" si="1"/>
        <v>586</v>
      </c>
      <c r="U35" s="5">
        <f t="shared" si="2"/>
        <v>1171</v>
      </c>
      <c r="V35" s="5"/>
      <c r="W35" s="5"/>
    </row>
    <row r="36" spans="1:23" ht="15.5" x14ac:dyDescent="0.35">
      <c r="A36" s="5">
        <v>19</v>
      </c>
      <c r="B36" s="16">
        <v>215</v>
      </c>
      <c r="C36" s="17" t="s">
        <v>386</v>
      </c>
      <c r="D36" s="17" t="s">
        <v>387</v>
      </c>
      <c r="E36" s="16" t="s">
        <v>6</v>
      </c>
      <c r="F36" s="16" t="s">
        <v>212</v>
      </c>
      <c r="G36" s="5">
        <v>97</v>
      </c>
      <c r="H36" s="5">
        <v>96</v>
      </c>
      <c r="I36" s="5">
        <v>100</v>
      </c>
      <c r="J36" s="5">
        <v>97</v>
      </c>
      <c r="K36" s="5">
        <v>98</v>
      </c>
      <c r="L36" s="5">
        <v>95</v>
      </c>
      <c r="M36" s="5">
        <f t="shared" si="0"/>
        <v>583</v>
      </c>
      <c r="N36" s="5">
        <v>98</v>
      </c>
      <c r="O36" s="5">
        <v>94</v>
      </c>
      <c r="P36" s="5">
        <v>100</v>
      </c>
      <c r="Q36" s="5">
        <v>97</v>
      </c>
      <c r="R36" s="5">
        <v>99</v>
      </c>
      <c r="S36" s="5">
        <v>99</v>
      </c>
      <c r="T36" s="5">
        <f t="shared" si="1"/>
        <v>587</v>
      </c>
      <c r="U36" s="5">
        <f t="shared" si="2"/>
        <v>1170</v>
      </c>
      <c r="V36" s="5"/>
      <c r="W36" s="5"/>
    </row>
    <row r="37" spans="1:23" ht="15.5" x14ac:dyDescent="0.35">
      <c r="A37" s="5">
        <v>20</v>
      </c>
      <c r="B37" s="16">
        <v>413</v>
      </c>
      <c r="C37" s="17" t="s">
        <v>426</v>
      </c>
      <c r="D37" s="17" t="s">
        <v>316</v>
      </c>
      <c r="E37" s="16" t="s">
        <v>6</v>
      </c>
      <c r="F37" s="16" t="s">
        <v>211</v>
      </c>
      <c r="G37" s="5">
        <v>96</v>
      </c>
      <c r="H37" s="5">
        <v>98</v>
      </c>
      <c r="I37" s="5">
        <v>98</v>
      </c>
      <c r="J37" s="5">
        <v>97</v>
      </c>
      <c r="K37" s="5">
        <v>95</v>
      </c>
      <c r="L37" s="5">
        <v>97</v>
      </c>
      <c r="M37" s="5">
        <f t="shared" si="0"/>
        <v>581</v>
      </c>
      <c r="N37" s="5">
        <v>97</v>
      </c>
      <c r="O37" s="5">
        <v>97</v>
      </c>
      <c r="P37" s="5">
        <v>99</v>
      </c>
      <c r="Q37" s="5">
        <v>100</v>
      </c>
      <c r="R37" s="5">
        <v>97</v>
      </c>
      <c r="S37" s="5">
        <v>98</v>
      </c>
      <c r="T37" s="5">
        <f t="shared" si="1"/>
        <v>588</v>
      </c>
      <c r="U37" s="5">
        <f t="shared" si="2"/>
        <v>1169</v>
      </c>
      <c r="V37" s="5"/>
      <c r="W37" s="5"/>
    </row>
    <row r="38" spans="1:23" ht="15.5" x14ac:dyDescent="0.35">
      <c r="A38" s="5">
        <v>21</v>
      </c>
      <c r="B38" s="16">
        <v>269</v>
      </c>
      <c r="C38" s="17" t="s">
        <v>500</v>
      </c>
      <c r="D38" s="17" t="s">
        <v>351</v>
      </c>
      <c r="E38" s="16" t="s">
        <v>9</v>
      </c>
      <c r="F38" s="16" t="s">
        <v>242</v>
      </c>
      <c r="G38" s="5">
        <v>97</v>
      </c>
      <c r="H38" s="5">
        <v>98</v>
      </c>
      <c r="I38" s="5">
        <v>95</v>
      </c>
      <c r="J38" s="5">
        <v>99</v>
      </c>
      <c r="K38" s="5">
        <v>96</v>
      </c>
      <c r="L38" s="5">
        <v>98</v>
      </c>
      <c r="M38" s="5">
        <f t="shared" si="0"/>
        <v>583</v>
      </c>
      <c r="N38" s="5">
        <v>96</v>
      </c>
      <c r="O38" s="5">
        <v>98</v>
      </c>
      <c r="P38" s="5">
        <v>99</v>
      </c>
      <c r="Q38" s="5">
        <v>100</v>
      </c>
      <c r="R38" s="5">
        <v>99</v>
      </c>
      <c r="S38" s="5">
        <v>94</v>
      </c>
      <c r="T38" s="5">
        <f t="shared" si="1"/>
        <v>586</v>
      </c>
      <c r="U38" s="5">
        <f t="shared" si="2"/>
        <v>1169</v>
      </c>
      <c r="V38" s="5"/>
      <c r="W38" s="5"/>
    </row>
    <row r="39" spans="1:23" ht="15.5" x14ac:dyDescent="0.35">
      <c r="A39" s="5">
        <v>22</v>
      </c>
      <c r="B39" s="16">
        <v>176</v>
      </c>
      <c r="C39" s="17" t="s">
        <v>395</v>
      </c>
      <c r="D39" s="17" t="s">
        <v>367</v>
      </c>
      <c r="E39" s="16" t="s">
        <v>9</v>
      </c>
      <c r="F39" s="16" t="s">
        <v>224</v>
      </c>
      <c r="G39" s="5">
        <v>97</v>
      </c>
      <c r="H39" s="5">
        <v>99</v>
      </c>
      <c r="I39" s="5">
        <v>97</v>
      </c>
      <c r="J39" s="5">
        <v>98</v>
      </c>
      <c r="K39" s="5">
        <v>99</v>
      </c>
      <c r="L39" s="5">
        <v>96</v>
      </c>
      <c r="M39" s="5">
        <f t="shared" si="0"/>
        <v>586</v>
      </c>
      <c r="N39" s="5">
        <v>96</v>
      </c>
      <c r="O39" s="5">
        <v>97</v>
      </c>
      <c r="P39" s="5">
        <v>99</v>
      </c>
      <c r="Q39" s="5">
        <v>98</v>
      </c>
      <c r="R39" s="5">
        <v>97</v>
      </c>
      <c r="S39" s="5">
        <v>96</v>
      </c>
      <c r="T39" s="5">
        <f t="shared" si="1"/>
        <v>583</v>
      </c>
      <c r="U39" s="5">
        <f t="shared" si="2"/>
        <v>1169</v>
      </c>
      <c r="V39" s="5"/>
      <c r="W39" s="5"/>
    </row>
    <row r="40" spans="1:23" ht="15.5" x14ac:dyDescent="0.35">
      <c r="A40" s="5">
        <v>23</v>
      </c>
      <c r="B40" s="16">
        <v>381</v>
      </c>
      <c r="C40" s="17" t="s">
        <v>303</v>
      </c>
      <c r="D40" s="17" t="s">
        <v>304</v>
      </c>
      <c r="E40" s="16" t="s">
        <v>9</v>
      </c>
      <c r="F40" s="16" t="s">
        <v>212</v>
      </c>
      <c r="G40" s="5">
        <v>97</v>
      </c>
      <c r="H40" s="5">
        <v>97</v>
      </c>
      <c r="I40" s="5">
        <v>97</v>
      </c>
      <c r="J40" s="5">
        <v>97</v>
      </c>
      <c r="K40" s="5">
        <v>98</v>
      </c>
      <c r="L40" s="5">
        <v>99</v>
      </c>
      <c r="M40" s="5">
        <f t="shared" si="0"/>
        <v>585</v>
      </c>
      <c r="N40" s="5">
        <v>96</v>
      </c>
      <c r="O40" s="5">
        <v>99</v>
      </c>
      <c r="P40" s="5">
        <v>98</v>
      </c>
      <c r="Q40" s="5">
        <v>96</v>
      </c>
      <c r="R40" s="5">
        <v>96</v>
      </c>
      <c r="S40" s="5">
        <v>98</v>
      </c>
      <c r="T40" s="5">
        <f t="shared" si="1"/>
        <v>583</v>
      </c>
      <c r="U40" s="5">
        <f t="shared" si="2"/>
        <v>1168</v>
      </c>
      <c r="V40" s="5"/>
      <c r="W40" s="5"/>
    </row>
    <row r="41" spans="1:23" ht="15.5" x14ac:dyDescent="0.35">
      <c r="A41" s="5">
        <v>24</v>
      </c>
      <c r="B41" s="16">
        <v>153</v>
      </c>
      <c r="C41" s="17" t="s">
        <v>376</v>
      </c>
      <c r="D41" s="17" t="s">
        <v>377</v>
      </c>
      <c r="E41" s="16" t="s">
        <v>6</v>
      </c>
      <c r="F41" s="16" t="s">
        <v>231</v>
      </c>
      <c r="G41" s="5">
        <v>100</v>
      </c>
      <c r="H41" s="5">
        <v>93</v>
      </c>
      <c r="I41" s="5">
        <v>95</v>
      </c>
      <c r="J41" s="5">
        <v>98</v>
      </c>
      <c r="K41" s="5">
        <v>96</v>
      </c>
      <c r="L41" s="5">
        <v>96</v>
      </c>
      <c r="M41" s="5">
        <f t="shared" si="0"/>
        <v>578</v>
      </c>
      <c r="N41" s="5">
        <v>97</v>
      </c>
      <c r="O41" s="5">
        <v>99</v>
      </c>
      <c r="P41" s="5">
        <v>97</v>
      </c>
      <c r="Q41" s="5">
        <v>97</v>
      </c>
      <c r="R41" s="5">
        <v>100</v>
      </c>
      <c r="S41" s="5">
        <v>99</v>
      </c>
      <c r="T41" s="5">
        <f t="shared" si="1"/>
        <v>589</v>
      </c>
      <c r="U41" s="5">
        <f t="shared" si="2"/>
        <v>1167</v>
      </c>
      <c r="V41" s="5"/>
      <c r="W41" s="5"/>
    </row>
    <row r="42" spans="1:23" ht="15.5" x14ac:dyDescent="0.35">
      <c r="A42" s="5">
        <v>25</v>
      </c>
      <c r="B42" s="16">
        <v>448</v>
      </c>
      <c r="C42" s="17" t="s">
        <v>378</v>
      </c>
      <c r="D42" s="17" t="s">
        <v>379</v>
      </c>
      <c r="E42" s="16" t="s">
        <v>6</v>
      </c>
      <c r="F42" s="16" t="s">
        <v>212</v>
      </c>
      <c r="G42" s="5">
        <v>97</v>
      </c>
      <c r="H42" s="5">
        <v>98</v>
      </c>
      <c r="I42" s="5">
        <v>98</v>
      </c>
      <c r="J42" s="5">
        <v>96</v>
      </c>
      <c r="K42" s="5">
        <v>96</v>
      </c>
      <c r="L42" s="5">
        <v>95</v>
      </c>
      <c r="M42" s="5">
        <f t="shared" si="0"/>
        <v>580</v>
      </c>
      <c r="N42" s="5">
        <v>95</v>
      </c>
      <c r="O42" s="5">
        <v>99</v>
      </c>
      <c r="P42" s="5">
        <v>99</v>
      </c>
      <c r="Q42" s="5">
        <v>99</v>
      </c>
      <c r="R42" s="5">
        <v>99</v>
      </c>
      <c r="S42" s="5">
        <v>96</v>
      </c>
      <c r="T42" s="5">
        <f t="shared" si="1"/>
        <v>587</v>
      </c>
      <c r="U42" s="5">
        <f t="shared" si="2"/>
        <v>1167</v>
      </c>
      <c r="V42" s="5"/>
      <c r="W42" s="5"/>
    </row>
    <row r="43" spans="1:23" ht="15.5" x14ac:dyDescent="0.35">
      <c r="A43" s="5">
        <v>26</v>
      </c>
      <c r="B43" s="16">
        <v>341</v>
      </c>
      <c r="C43" s="17" t="s">
        <v>305</v>
      </c>
      <c r="D43" s="17" t="s">
        <v>306</v>
      </c>
      <c r="E43" s="16" t="s">
        <v>9</v>
      </c>
      <c r="F43" s="16" t="s">
        <v>217</v>
      </c>
      <c r="G43" s="5">
        <v>98</v>
      </c>
      <c r="H43" s="5">
        <v>97</v>
      </c>
      <c r="I43" s="5">
        <v>98</v>
      </c>
      <c r="J43" s="5">
        <v>94</v>
      </c>
      <c r="K43" s="5">
        <v>94</v>
      </c>
      <c r="L43" s="5">
        <v>100</v>
      </c>
      <c r="M43" s="5">
        <f t="shared" si="0"/>
        <v>581</v>
      </c>
      <c r="N43" s="5">
        <v>98</v>
      </c>
      <c r="O43" s="5">
        <v>97</v>
      </c>
      <c r="P43" s="5">
        <v>100</v>
      </c>
      <c r="Q43" s="5">
        <v>96</v>
      </c>
      <c r="R43" s="5">
        <v>98</v>
      </c>
      <c r="S43" s="5">
        <v>97</v>
      </c>
      <c r="T43" s="5">
        <f t="shared" si="1"/>
        <v>586</v>
      </c>
      <c r="U43" s="5">
        <f t="shared" si="2"/>
        <v>1167</v>
      </c>
      <c r="V43" s="5"/>
      <c r="W43" s="5"/>
    </row>
    <row r="44" spans="1:23" ht="15.5" x14ac:dyDescent="0.35">
      <c r="A44" s="5">
        <v>27</v>
      </c>
      <c r="B44" s="16">
        <v>346</v>
      </c>
      <c r="C44" s="17" t="s">
        <v>428</v>
      </c>
      <c r="D44" s="17" t="s">
        <v>429</v>
      </c>
      <c r="E44" s="16" t="s">
        <v>6</v>
      </c>
      <c r="F44" s="16" t="s">
        <v>225</v>
      </c>
      <c r="G44" s="5">
        <v>95</v>
      </c>
      <c r="H44" s="5">
        <v>96</v>
      </c>
      <c r="I44" s="5">
        <v>96</v>
      </c>
      <c r="J44" s="5">
        <v>97</v>
      </c>
      <c r="K44" s="5">
        <v>100</v>
      </c>
      <c r="L44" s="5">
        <v>98</v>
      </c>
      <c r="M44" s="5">
        <f t="shared" si="0"/>
        <v>582</v>
      </c>
      <c r="N44" s="5">
        <v>97</v>
      </c>
      <c r="O44" s="5">
        <v>97</v>
      </c>
      <c r="P44" s="5">
        <v>99</v>
      </c>
      <c r="Q44" s="5">
        <v>97</v>
      </c>
      <c r="R44" s="5">
        <v>95</v>
      </c>
      <c r="S44" s="5">
        <v>100</v>
      </c>
      <c r="T44" s="5">
        <f t="shared" si="1"/>
        <v>585</v>
      </c>
      <c r="U44" s="5">
        <f t="shared" si="2"/>
        <v>1167</v>
      </c>
      <c r="V44" s="5"/>
      <c r="W44" s="5"/>
    </row>
    <row r="45" spans="1:23" ht="15.5" x14ac:dyDescent="0.35">
      <c r="A45" s="5">
        <v>28</v>
      </c>
      <c r="B45" s="16">
        <v>394</v>
      </c>
      <c r="C45" s="17" t="s">
        <v>422</v>
      </c>
      <c r="D45" s="17" t="s">
        <v>423</v>
      </c>
      <c r="E45" s="16" t="s">
        <v>6</v>
      </c>
      <c r="F45" s="16" t="s">
        <v>228</v>
      </c>
      <c r="G45" s="5">
        <v>97</v>
      </c>
      <c r="H45" s="5">
        <v>95</v>
      </c>
      <c r="I45" s="5">
        <v>98</v>
      </c>
      <c r="J45" s="5">
        <v>98</v>
      </c>
      <c r="K45" s="5">
        <v>98</v>
      </c>
      <c r="L45" s="5">
        <v>98</v>
      </c>
      <c r="M45" s="5">
        <f t="shared" si="0"/>
        <v>584</v>
      </c>
      <c r="N45" s="5">
        <v>97</v>
      </c>
      <c r="O45" s="5">
        <v>96</v>
      </c>
      <c r="P45" s="5">
        <v>97</v>
      </c>
      <c r="Q45" s="5">
        <v>97</v>
      </c>
      <c r="R45" s="5">
        <v>96</v>
      </c>
      <c r="S45" s="5">
        <v>100</v>
      </c>
      <c r="T45" s="5">
        <f t="shared" si="1"/>
        <v>583</v>
      </c>
      <c r="U45" s="5">
        <f t="shared" si="2"/>
        <v>1167</v>
      </c>
      <c r="V45" s="5"/>
      <c r="W45" s="5"/>
    </row>
    <row r="46" spans="1:23" ht="15.5" x14ac:dyDescent="0.35">
      <c r="A46" s="5">
        <v>29</v>
      </c>
      <c r="B46" s="16">
        <v>280</v>
      </c>
      <c r="C46" s="17" t="s">
        <v>319</v>
      </c>
      <c r="D46" s="17" t="s">
        <v>320</v>
      </c>
      <c r="E46" s="16" t="s">
        <v>9</v>
      </c>
      <c r="F46" s="16" t="s">
        <v>321</v>
      </c>
      <c r="G46" s="5">
        <v>96</v>
      </c>
      <c r="H46" s="5">
        <v>97</v>
      </c>
      <c r="I46" s="5">
        <v>98</v>
      </c>
      <c r="J46" s="5">
        <v>100</v>
      </c>
      <c r="K46" s="5">
        <v>98</v>
      </c>
      <c r="L46" s="5">
        <v>98</v>
      </c>
      <c r="M46" s="5">
        <f t="shared" si="0"/>
        <v>587</v>
      </c>
      <c r="N46" s="5">
        <v>100</v>
      </c>
      <c r="O46" s="5">
        <v>97</v>
      </c>
      <c r="P46" s="5">
        <v>93</v>
      </c>
      <c r="Q46" s="5">
        <v>95</v>
      </c>
      <c r="R46" s="5">
        <v>96</v>
      </c>
      <c r="S46" s="5">
        <v>98</v>
      </c>
      <c r="T46" s="5">
        <f t="shared" si="1"/>
        <v>579</v>
      </c>
      <c r="U46" s="5">
        <f t="shared" si="2"/>
        <v>1166</v>
      </c>
      <c r="V46" s="5"/>
      <c r="W46" s="5"/>
    </row>
    <row r="47" spans="1:23" ht="15.5" x14ac:dyDescent="0.35">
      <c r="A47" s="5">
        <v>30</v>
      </c>
      <c r="B47" s="16">
        <v>446</v>
      </c>
      <c r="C47" s="17" t="s">
        <v>448</v>
      </c>
      <c r="D47" s="17" t="s">
        <v>449</v>
      </c>
      <c r="E47" s="16" t="s">
        <v>6</v>
      </c>
      <c r="F47" s="16" t="s">
        <v>227</v>
      </c>
      <c r="G47" s="5">
        <v>95</v>
      </c>
      <c r="H47" s="5">
        <v>97</v>
      </c>
      <c r="I47" s="5">
        <v>94</v>
      </c>
      <c r="J47" s="5">
        <v>96</v>
      </c>
      <c r="K47" s="5">
        <v>98</v>
      </c>
      <c r="L47" s="5">
        <v>97</v>
      </c>
      <c r="M47" s="5">
        <f t="shared" si="0"/>
        <v>577</v>
      </c>
      <c r="N47" s="5">
        <v>99</v>
      </c>
      <c r="O47" s="5">
        <v>97</v>
      </c>
      <c r="P47" s="5">
        <v>98</v>
      </c>
      <c r="Q47" s="5">
        <v>99</v>
      </c>
      <c r="R47" s="5">
        <v>96</v>
      </c>
      <c r="S47" s="5">
        <v>99</v>
      </c>
      <c r="T47" s="5">
        <f t="shared" si="1"/>
        <v>588</v>
      </c>
      <c r="U47" s="5">
        <f t="shared" si="2"/>
        <v>1165</v>
      </c>
      <c r="V47" s="5"/>
      <c r="W47" s="5"/>
    </row>
    <row r="48" spans="1:23" ht="15.5" x14ac:dyDescent="0.35">
      <c r="A48" s="5">
        <v>31</v>
      </c>
      <c r="B48" s="16">
        <v>371</v>
      </c>
      <c r="C48" s="17" t="s">
        <v>506</v>
      </c>
      <c r="D48" s="17" t="s">
        <v>436</v>
      </c>
      <c r="E48" s="16" t="s">
        <v>6</v>
      </c>
      <c r="F48" s="16" t="s">
        <v>226</v>
      </c>
      <c r="G48" s="5">
        <v>95</v>
      </c>
      <c r="H48" s="5">
        <v>97</v>
      </c>
      <c r="I48" s="5">
        <v>98</v>
      </c>
      <c r="J48" s="5">
        <v>94</v>
      </c>
      <c r="K48" s="5">
        <v>97</v>
      </c>
      <c r="L48" s="5">
        <v>99</v>
      </c>
      <c r="M48" s="5">
        <f t="shared" si="0"/>
        <v>580</v>
      </c>
      <c r="N48" s="5">
        <v>99</v>
      </c>
      <c r="O48" s="5">
        <v>96</v>
      </c>
      <c r="P48" s="5">
        <v>94</v>
      </c>
      <c r="Q48" s="5">
        <v>98</v>
      </c>
      <c r="R48" s="5">
        <v>99</v>
      </c>
      <c r="S48" s="5">
        <v>99</v>
      </c>
      <c r="T48" s="5">
        <f t="shared" si="1"/>
        <v>585</v>
      </c>
      <c r="U48" s="5">
        <f t="shared" si="2"/>
        <v>1165</v>
      </c>
      <c r="V48" s="5"/>
      <c r="W48" s="5"/>
    </row>
    <row r="49" spans="1:23" ht="15.5" x14ac:dyDescent="0.35">
      <c r="A49" s="5">
        <v>32</v>
      </c>
      <c r="B49" s="16">
        <v>317</v>
      </c>
      <c r="C49" s="17" t="s">
        <v>416</v>
      </c>
      <c r="D49" s="17" t="s">
        <v>361</v>
      </c>
      <c r="E49" s="16" t="s">
        <v>9</v>
      </c>
      <c r="F49" s="16" t="s">
        <v>222</v>
      </c>
      <c r="G49" s="5">
        <v>100</v>
      </c>
      <c r="H49" s="5">
        <v>100</v>
      </c>
      <c r="I49" s="5">
        <v>96</v>
      </c>
      <c r="J49" s="5">
        <v>97</v>
      </c>
      <c r="K49" s="5">
        <v>97</v>
      </c>
      <c r="L49" s="5">
        <v>95</v>
      </c>
      <c r="M49" s="5">
        <f t="shared" si="0"/>
        <v>585</v>
      </c>
      <c r="N49" s="5">
        <v>97</v>
      </c>
      <c r="O49" s="5">
        <v>98</v>
      </c>
      <c r="P49" s="5">
        <v>93</v>
      </c>
      <c r="Q49" s="5">
        <v>96</v>
      </c>
      <c r="R49" s="5">
        <v>97</v>
      </c>
      <c r="S49" s="5">
        <v>99</v>
      </c>
      <c r="T49" s="5">
        <f t="shared" si="1"/>
        <v>580</v>
      </c>
      <c r="U49" s="5">
        <f t="shared" si="2"/>
        <v>1165</v>
      </c>
      <c r="V49" s="5"/>
      <c r="W49" s="5"/>
    </row>
    <row r="50" spans="1:23" ht="15.5" x14ac:dyDescent="0.35">
      <c r="A50" s="5">
        <v>33</v>
      </c>
      <c r="B50" s="16">
        <v>344</v>
      </c>
      <c r="C50" s="17" t="s">
        <v>344</v>
      </c>
      <c r="D50" s="17" t="s">
        <v>345</v>
      </c>
      <c r="E50" s="16" t="s">
        <v>6</v>
      </c>
      <c r="F50" s="16" t="s">
        <v>209</v>
      </c>
      <c r="G50" s="5">
        <v>97</v>
      </c>
      <c r="H50" s="5">
        <v>97</v>
      </c>
      <c r="I50" s="5">
        <v>95</v>
      </c>
      <c r="J50" s="5">
        <v>98</v>
      </c>
      <c r="K50" s="5">
        <v>98</v>
      </c>
      <c r="L50" s="5">
        <v>97</v>
      </c>
      <c r="M50" s="5">
        <f t="shared" ref="M50:M81" si="4">SUM(G50:L50)</f>
        <v>582</v>
      </c>
      <c r="N50" s="5">
        <v>96</v>
      </c>
      <c r="O50" s="5">
        <v>95</v>
      </c>
      <c r="P50" s="5">
        <v>97</v>
      </c>
      <c r="Q50" s="5">
        <v>97</v>
      </c>
      <c r="R50" s="5">
        <v>99</v>
      </c>
      <c r="S50" s="5">
        <v>98</v>
      </c>
      <c r="T50" s="5">
        <f t="shared" ref="T50:T81" si="5">SUM(N50:S50)</f>
        <v>582</v>
      </c>
      <c r="U50" s="5">
        <f t="shared" ref="U50:U81" si="6">SUM(T50,M50)</f>
        <v>1164</v>
      </c>
      <c r="V50" s="5"/>
      <c r="W50" s="5"/>
    </row>
    <row r="51" spans="1:23" ht="15.5" x14ac:dyDescent="0.35">
      <c r="A51" s="5">
        <v>34</v>
      </c>
      <c r="B51" s="16">
        <v>135</v>
      </c>
      <c r="C51" s="17" t="s">
        <v>358</v>
      </c>
      <c r="D51" s="17" t="s">
        <v>359</v>
      </c>
      <c r="E51" s="16" t="s">
        <v>6</v>
      </c>
      <c r="F51" s="16" t="s">
        <v>212</v>
      </c>
      <c r="G51" s="5">
        <v>96</v>
      </c>
      <c r="H51" s="5">
        <v>98</v>
      </c>
      <c r="I51" s="5">
        <v>95</v>
      </c>
      <c r="J51" s="5">
        <v>94</v>
      </c>
      <c r="K51" s="5">
        <v>95</v>
      </c>
      <c r="L51" s="5">
        <v>100</v>
      </c>
      <c r="M51" s="5">
        <f t="shared" si="4"/>
        <v>578</v>
      </c>
      <c r="N51" s="5">
        <v>98</v>
      </c>
      <c r="O51" s="5">
        <v>96</v>
      </c>
      <c r="P51" s="5">
        <v>98</v>
      </c>
      <c r="Q51" s="5">
        <v>97</v>
      </c>
      <c r="R51" s="5">
        <v>99</v>
      </c>
      <c r="S51" s="5">
        <v>97</v>
      </c>
      <c r="T51" s="5">
        <f t="shared" si="5"/>
        <v>585</v>
      </c>
      <c r="U51" s="5">
        <f t="shared" si="6"/>
        <v>1163</v>
      </c>
      <c r="V51" s="5"/>
      <c r="W51" s="5"/>
    </row>
    <row r="52" spans="1:23" ht="15.5" x14ac:dyDescent="0.35">
      <c r="A52" s="5">
        <v>35</v>
      </c>
      <c r="B52" s="16">
        <v>164</v>
      </c>
      <c r="C52" s="17" t="s">
        <v>392</v>
      </c>
      <c r="D52" s="17" t="s">
        <v>393</v>
      </c>
      <c r="E52" s="16" t="s">
        <v>9</v>
      </c>
      <c r="F52" s="16" t="s">
        <v>229</v>
      </c>
      <c r="G52" s="5">
        <v>99</v>
      </c>
      <c r="H52" s="5">
        <v>97</v>
      </c>
      <c r="I52" s="5">
        <v>98</v>
      </c>
      <c r="J52" s="5">
        <v>96</v>
      </c>
      <c r="K52" s="5">
        <v>98</v>
      </c>
      <c r="L52" s="5">
        <v>95</v>
      </c>
      <c r="M52" s="5">
        <f t="shared" si="4"/>
        <v>583</v>
      </c>
      <c r="N52" s="5">
        <v>98</v>
      </c>
      <c r="O52" s="5">
        <v>97</v>
      </c>
      <c r="P52" s="5">
        <v>96</v>
      </c>
      <c r="Q52" s="5">
        <v>97</v>
      </c>
      <c r="R52" s="5">
        <v>96</v>
      </c>
      <c r="S52" s="5">
        <v>96</v>
      </c>
      <c r="T52" s="5">
        <f t="shared" si="5"/>
        <v>580</v>
      </c>
      <c r="U52" s="5">
        <f t="shared" si="6"/>
        <v>1163</v>
      </c>
      <c r="V52" s="5"/>
      <c r="W52" s="5"/>
    </row>
    <row r="53" spans="1:23" ht="15.5" x14ac:dyDescent="0.35">
      <c r="A53" s="5">
        <v>36</v>
      </c>
      <c r="B53" s="16">
        <v>358</v>
      </c>
      <c r="C53" s="17" t="s">
        <v>480</v>
      </c>
      <c r="D53" s="17" t="s">
        <v>454</v>
      </c>
      <c r="E53" s="16" t="s">
        <v>9</v>
      </c>
      <c r="F53" s="16" t="s">
        <v>208</v>
      </c>
      <c r="G53" s="5">
        <v>97</v>
      </c>
      <c r="H53" s="5">
        <v>92</v>
      </c>
      <c r="I53" s="5">
        <v>99</v>
      </c>
      <c r="J53" s="5">
        <v>95</v>
      </c>
      <c r="K53" s="5">
        <v>97</v>
      </c>
      <c r="L53" s="5">
        <v>97</v>
      </c>
      <c r="M53" s="5">
        <f t="shared" si="4"/>
        <v>577</v>
      </c>
      <c r="N53" s="5">
        <v>99</v>
      </c>
      <c r="O53" s="5">
        <v>98</v>
      </c>
      <c r="P53" s="5">
        <v>98</v>
      </c>
      <c r="Q53" s="5">
        <v>95</v>
      </c>
      <c r="R53" s="5">
        <v>97</v>
      </c>
      <c r="S53" s="5">
        <v>98</v>
      </c>
      <c r="T53" s="5">
        <f t="shared" si="5"/>
        <v>585</v>
      </c>
      <c r="U53" s="5">
        <f t="shared" si="6"/>
        <v>1162</v>
      </c>
      <c r="V53" s="5"/>
      <c r="W53" s="5"/>
    </row>
    <row r="54" spans="1:23" ht="15.5" x14ac:dyDescent="0.35">
      <c r="A54" s="5">
        <v>37</v>
      </c>
      <c r="B54" s="16">
        <v>450</v>
      </c>
      <c r="C54" s="17" t="s">
        <v>419</v>
      </c>
      <c r="D54" s="17" t="s">
        <v>397</v>
      </c>
      <c r="E54" s="16" t="s">
        <v>9</v>
      </c>
      <c r="F54" s="16" t="s">
        <v>217</v>
      </c>
      <c r="G54" s="5">
        <v>96</v>
      </c>
      <c r="H54" s="5">
        <v>96</v>
      </c>
      <c r="I54" s="5">
        <v>95</v>
      </c>
      <c r="J54" s="5">
        <v>97</v>
      </c>
      <c r="K54" s="5">
        <v>98</v>
      </c>
      <c r="L54" s="5">
        <v>95</v>
      </c>
      <c r="M54" s="5">
        <f t="shared" si="4"/>
        <v>577</v>
      </c>
      <c r="N54" s="5">
        <v>99</v>
      </c>
      <c r="O54" s="5">
        <v>97</v>
      </c>
      <c r="P54" s="5">
        <v>96</v>
      </c>
      <c r="Q54" s="5">
        <v>98</v>
      </c>
      <c r="R54" s="5">
        <v>97</v>
      </c>
      <c r="S54" s="5">
        <v>97</v>
      </c>
      <c r="T54" s="5">
        <f t="shared" si="5"/>
        <v>584</v>
      </c>
      <c r="U54" s="5">
        <f t="shared" si="6"/>
        <v>1161</v>
      </c>
      <c r="V54" s="5"/>
      <c r="W54" s="5"/>
    </row>
    <row r="55" spans="1:23" ht="15.5" x14ac:dyDescent="0.35">
      <c r="A55" s="5">
        <v>38</v>
      </c>
      <c r="B55" s="16">
        <v>194</v>
      </c>
      <c r="C55" s="17" t="s">
        <v>402</v>
      </c>
      <c r="D55" s="17" t="s">
        <v>403</v>
      </c>
      <c r="E55" s="16" t="s">
        <v>6</v>
      </c>
      <c r="F55" s="16" t="s">
        <v>243</v>
      </c>
      <c r="G55" s="5">
        <v>96</v>
      </c>
      <c r="H55" s="5">
        <v>92</v>
      </c>
      <c r="I55" s="5">
        <v>98</v>
      </c>
      <c r="J55" s="5">
        <v>97</v>
      </c>
      <c r="K55" s="5">
        <v>98</v>
      </c>
      <c r="L55" s="5">
        <v>98</v>
      </c>
      <c r="M55" s="5">
        <f t="shared" si="4"/>
        <v>579</v>
      </c>
      <c r="N55" s="5">
        <v>98</v>
      </c>
      <c r="O55" s="5">
        <v>98</v>
      </c>
      <c r="P55" s="5">
        <v>98</v>
      </c>
      <c r="Q55" s="5">
        <v>95</v>
      </c>
      <c r="R55" s="5">
        <v>97</v>
      </c>
      <c r="S55" s="5">
        <v>96</v>
      </c>
      <c r="T55" s="5">
        <f t="shared" si="5"/>
        <v>582</v>
      </c>
      <c r="U55" s="5">
        <f t="shared" si="6"/>
        <v>1161</v>
      </c>
      <c r="V55" s="5"/>
      <c r="W55" s="5"/>
    </row>
    <row r="56" spans="1:23" ht="15.5" x14ac:dyDescent="0.35">
      <c r="A56" s="5">
        <v>39</v>
      </c>
      <c r="B56" s="16">
        <v>306</v>
      </c>
      <c r="C56" s="17" t="s">
        <v>498</v>
      </c>
      <c r="D56" s="17" t="s">
        <v>468</v>
      </c>
      <c r="E56" s="16" t="s">
        <v>9</v>
      </c>
      <c r="F56" s="16" t="s">
        <v>208</v>
      </c>
      <c r="G56" s="5">
        <v>98</v>
      </c>
      <c r="H56" s="5">
        <v>94</v>
      </c>
      <c r="I56" s="5">
        <v>98</v>
      </c>
      <c r="J56" s="5">
        <v>97</v>
      </c>
      <c r="K56" s="5">
        <v>96</v>
      </c>
      <c r="L56" s="5">
        <v>97</v>
      </c>
      <c r="M56" s="5">
        <f t="shared" si="4"/>
        <v>580</v>
      </c>
      <c r="N56" s="5">
        <v>99</v>
      </c>
      <c r="O56" s="5">
        <v>99</v>
      </c>
      <c r="P56" s="5">
        <v>97</v>
      </c>
      <c r="Q56" s="5">
        <v>95</v>
      </c>
      <c r="R56" s="5">
        <v>94</v>
      </c>
      <c r="S56" s="5">
        <v>97</v>
      </c>
      <c r="T56" s="5">
        <f t="shared" si="5"/>
        <v>581</v>
      </c>
      <c r="U56" s="5">
        <f t="shared" si="6"/>
        <v>1161</v>
      </c>
      <c r="V56" s="5"/>
      <c r="W56" s="5"/>
    </row>
    <row r="57" spans="1:23" ht="15.5" x14ac:dyDescent="0.35">
      <c r="A57" s="5">
        <v>40</v>
      </c>
      <c r="B57" s="16" t="s">
        <v>694</v>
      </c>
      <c r="C57" s="17" t="s">
        <v>324</v>
      </c>
      <c r="D57" s="17" t="s">
        <v>325</v>
      </c>
      <c r="E57" s="16" t="s">
        <v>6</v>
      </c>
      <c r="F57" s="16" t="s">
        <v>228</v>
      </c>
      <c r="G57" s="5">
        <v>95</v>
      </c>
      <c r="H57" s="5">
        <v>97</v>
      </c>
      <c r="I57" s="5">
        <v>97</v>
      </c>
      <c r="J57" s="5">
        <v>95</v>
      </c>
      <c r="K57" s="5">
        <v>99</v>
      </c>
      <c r="L57" s="5">
        <v>97</v>
      </c>
      <c r="M57" s="5">
        <f t="shared" si="4"/>
        <v>580</v>
      </c>
      <c r="N57" s="5">
        <v>97</v>
      </c>
      <c r="O57" s="5">
        <v>95</v>
      </c>
      <c r="P57" s="5">
        <v>96</v>
      </c>
      <c r="Q57" s="5">
        <v>98</v>
      </c>
      <c r="R57" s="5">
        <v>99</v>
      </c>
      <c r="S57" s="5">
        <v>96</v>
      </c>
      <c r="T57" s="5">
        <f t="shared" si="5"/>
        <v>581</v>
      </c>
      <c r="U57" s="5">
        <f t="shared" si="6"/>
        <v>1161</v>
      </c>
      <c r="V57" s="5"/>
      <c r="W57" s="5"/>
    </row>
    <row r="58" spans="1:23" ht="15.5" x14ac:dyDescent="0.35">
      <c r="A58" s="5">
        <v>41</v>
      </c>
      <c r="B58" s="16">
        <v>255</v>
      </c>
      <c r="C58" s="17" t="s">
        <v>453</v>
      </c>
      <c r="D58" s="17" t="s">
        <v>454</v>
      </c>
      <c r="E58" s="16" t="s">
        <v>9</v>
      </c>
      <c r="F58" s="16" t="s">
        <v>212</v>
      </c>
      <c r="G58" s="5">
        <v>97</v>
      </c>
      <c r="H58" s="5">
        <v>100</v>
      </c>
      <c r="I58" s="5">
        <v>97</v>
      </c>
      <c r="J58" s="5">
        <v>97</v>
      </c>
      <c r="K58" s="5">
        <v>97</v>
      </c>
      <c r="L58" s="5">
        <v>97</v>
      </c>
      <c r="M58" s="5">
        <f t="shared" si="4"/>
        <v>585</v>
      </c>
      <c r="N58" s="5">
        <v>98</v>
      </c>
      <c r="O58" s="5">
        <v>96</v>
      </c>
      <c r="P58" s="5">
        <v>95</v>
      </c>
      <c r="Q58" s="5">
        <v>96</v>
      </c>
      <c r="R58" s="5">
        <v>97</v>
      </c>
      <c r="S58" s="5">
        <v>94</v>
      </c>
      <c r="T58" s="5">
        <f t="shared" si="5"/>
        <v>576</v>
      </c>
      <c r="U58" s="5">
        <f t="shared" si="6"/>
        <v>1161</v>
      </c>
      <c r="V58" s="5"/>
      <c r="W58" s="5"/>
    </row>
    <row r="59" spans="1:23" ht="15.5" x14ac:dyDescent="0.35">
      <c r="A59" s="5">
        <v>42</v>
      </c>
      <c r="B59" s="16">
        <v>103</v>
      </c>
      <c r="C59" s="17" t="s">
        <v>487</v>
      </c>
      <c r="D59" s="17" t="s">
        <v>488</v>
      </c>
      <c r="E59" s="16" t="s">
        <v>6</v>
      </c>
      <c r="F59" s="16" t="s">
        <v>238</v>
      </c>
      <c r="G59" s="5">
        <v>98</v>
      </c>
      <c r="H59" s="5">
        <v>94</v>
      </c>
      <c r="I59" s="5">
        <v>97</v>
      </c>
      <c r="J59" s="5">
        <v>95</v>
      </c>
      <c r="K59" s="5">
        <v>99</v>
      </c>
      <c r="L59" s="5">
        <v>96</v>
      </c>
      <c r="M59" s="5">
        <f t="shared" si="4"/>
        <v>579</v>
      </c>
      <c r="N59" s="5">
        <v>97</v>
      </c>
      <c r="O59" s="5">
        <v>95</v>
      </c>
      <c r="P59" s="5">
        <v>97</v>
      </c>
      <c r="Q59" s="5">
        <v>97</v>
      </c>
      <c r="R59" s="5">
        <v>99</v>
      </c>
      <c r="S59" s="5">
        <v>96</v>
      </c>
      <c r="T59" s="5">
        <f t="shared" si="5"/>
        <v>581</v>
      </c>
      <c r="U59" s="5">
        <f t="shared" si="6"/>
        <v>1160</v>
      </c>
      <c r="V59" s="5"/>
      <c r="W59" s="5"/>
    </row>
    <row r="60" spans="1:23" ht="15.5" x14ac:dyDescent="0.35">
      <c r="A60" s="5">
        <v>43</v>
      </c>
      <c r="B60" s="16">
        <v>226</v>
      </c>
      <c r="C60" s="17" t="s">
        <v>511</v>
      </c>
      <c r="D60" s="17" t="s">
        <v>512</v>
      </c>
      <c r="E60" s="16" t="s">
        <v>13</v>
      </c>
      <c r="F60" s="16" t="s">
        <v>212</v>
      </c>
      <c r="G60" s="5">
        <v>97</v>
      </c>
      <c r="H60" s="5">
        <v>99</v>
      </c>
      <c r="I60" s="5">
        <v>95</v>
      </c>
      <c r="J60" s="5">
        <v>97</v>
      </c>
      <c r="K60" s="5">
        <v>97</v>
      </c>
      <c r="L60" s="5">
        <v>97</v>
      </c>
      <c r="M60" s="5">
        <f t="shared" si="4"/>
        <v>582</v>
      </c>
      <c r="N60" s="5">
        <v>96</v>
      </c>
      <c r="O60" s="5">
        <v>95</v>
      </c>
      <c r="P60" s="5">
        <v>97</v>
      </c>
      <c r="Q60" s="5">
        <v>95</v>
      </c>
      <c r="R60" s="5">
        <v>96</v>
      </c>
      <c r="S60" s="5">
        <v>99</v>
      </c>
      <c r="T60" s="5">
        <f t="shared" si="5"/>
        <v>578</v>
      </c>
      <c r="U60" s="5">
        <f t="shared" si="6"/>
        <v>1160</v>
      </c>
      <c r="V60" s="5"/>
      <c r="W60" s="5"/>
    </row>
    <row r="61" spans="1:23" ht="15.5" x14ac:dyDescent="0.35">
      <c r="A61" s="5">
        <v>44</v>
      </c>
      <c r="B61" s="16">
        <v>201</v>
      </c>
      <c r="C61" s="17" t="s">
        <v>439</v>
      </c>
      <c r="D61" s="17" t="s">
        <v>440</v>
      </c>
      <c r="E61" s="16" t="s">
        <v>9</v>
      </c>
      <c r="F61" s="16" t="s">
        <v>215</v>
      </c>
      <c r="G61" s="5">
        <v>97</v>
      </c>
      <c r="H61" s="5">
        <v>97</v>
      </c>
      <c r="I61" s="5">
        <v>97</v>
      </c>
      <c r="J61" s="5">
        <v>98</v>
      </c>
      <c r="K61" s="5">
        <v>98</v>
      </c>
      <c r="L61" s="5">
        <v>100</v>
      </c>
      <c r="M61" s="5">
        <f t="shared" si="4"/>
        <v>587</v>
      </c>
      <c r="N61" s="5">
        <v>98</v>
      </c>
      <c r="O61" s="5">
        <v>94</v>
      </c>
      <c r="P61" s="5">
        <v>92</v>
      </c>
      <c r="Q61" s="5">
        <v>95</v>
      </c>
      <c r="R61" s="5">
        <v>97</v>
      </c>
      <c r="S61" s="5">
        <v>97</v>
      </c>
      <c r="T61" s="5">
        <f t="shared" si="5"/>
        <v>573</v>
      </c>
      <c r="U61" s="5">
        <f t="shared" si="6"/>
        <v>1160</v>
      </c>
      <c r="V61" s="5"/>
      <c r="W61" s="5"/>
    </row>
    <row r="62" spans="1:23" ht="15.5" x14ac:dyDescent="0.35">
      <c r="A62" s="5">
        <v>45</v>
      </c>
      <c r="B62" s="16">
        <v>257</v>
      </c>
      <c r="C62" s="17" t="s">
        <v>509</v>
      </c>
      <c r="D62" s="17" t="s">
        <v>423</v>
      </c>
      <c r="E62" s="16" t="s">
        <v>6</v>
      </c>
      <c r="F62" s="16" t="s">
        <v>238</v>
      </c>
      <c r="G62" s="5">
        <v>95</v>
      </c>
      <c r="H62" s="5">
        <v>96</v>
      </c>
      <c r="I62" s="5">
        <v>96</v>
      </c>
      <c r="J62" s="5">
        <v>95</v>
      </c>
      <c r="K62" s="5">
        <v>95</v>
      </c>
      <c r="L62" s="5">
        <v>94</v>
      </c>
      <c r="M62" s="5">
        <f t="shared" si="4"/>
        <v>571</v>
      </c>
      <c r="N62" s="5">
        <v>97</v>
      </c>
      <c r="O62" s="5">
        <v>99</v>
      </c>
      <c r="P62" s="5">
        <v>99</v>
      </c>
      <c r="Q62" s="5">
        <v>98</v>
      </c>
      <c r="R62" s="5">
        <v>99</v>
      </c>
      <c r="S62" s="5">
        <v>96</v>
      </c>
      <c r="T62" s="5">
        <f t="shared" si="5"/>
        <v>588</v>
      </c>
      <c r="U62" s="5">
        <f t="shared" si="6"/>
        <v>1159</v>
      </c>
      <c r="V62" s="5"/>
      <c r="W62" s="5"/>
    </row>
    <row r="63" spans="1:23" ht="15.5" x14ac:dyDescent="0.35">
      <c r="A63" s="5">
        <v>46</v>
      </c>
      <c r="B63" s="16">
        <v>177</v>
      </c>
      <c r="C63" s="17" t="s">
        <v>510</v>
      </c>
      <c r="D63" s="17" t="s">
        <v>468</v>
      </c>
      <c r="E63" s="16" t="s">
        <v>6</v>
      </c>
      <c r="F63" s="16" t="s">
        <v>238</v>
      </c>
      <c r="G63" s="5">
        <v>100</v>
      </c>
      <c r="H63" s="5">
        <v>95</v>
      </c>
      <c r="I63" s="5">
        <v>98</v>
      </c>
      <c r="J63" s="5">
        <v>98</v>
      </c>
      <c r="K63" s="5">
        <v>95</v>
      </c>
      <c r="L63" s="5">
        <v>95</v>
      </c>
      <c r="M63" s="5">
        <f t="shared" si="4"/>
        <v>581</v>
      </c>
      <c r="N63" s="5">
        <v>97</v>
      </c>
      <c r="O63" s="5">
        <v>94</v>
      </c>
      <c r="P63" s="5">
        <v>97</v>
      </c>
      <c r="Q63" s="5">
        <v>99</v>
      </c>
      <c r="R63" s="5">
        <v>97</v>
      </c>
      <c r="S63" s="5">
        <v>94</v>
      </c>
      <c r="T63" s="5">
        <f t="shared" si="5"/>
        <v>578</v>
      </c>
      <c r="U63" s="5">
        <f t="shared" si="6"/>
        <v>1159</v>
      </c>
      <c r="V63" s="5"/>
      <c r="W63" s="5"/>
    </row>
    <row r="64" spans="1:23" ht="15.5" x14ac:dyDescent="0.35">
      <c r="A64" s="5">
        <v>47</v>
      </c>
      <c r="B64" s="16">
        <v>124</v>
      </c>
      <c r="C64" s="17" t="s">
        <v>489</v>
      </c>
      <c r="D64" s="17" t="s">
        <v>490</v>
      </c>
      <c r="E64" s="16" t="s">
        <v>6</v>
      </c>
      <c r="F64" s="16" t="s">
        <v>415</v>
      </c>
      <c r="G64" s="5">
        <v>98</v>
      </c>
      <c r="H64" s="5">
        <v>95</v>
      </c>
      <c r="I64" s="5">
        <v>92</v>
      </c>
      <c r="J64" s="5">
        <v>95</v>
      </c>
      <c r="K64" s="5">
        <v>98</v>
      </c>
      <c r="L64" s="5">
        <v>96</v>
      </c>
      <c r="M64" s="5">
        <f t="shared" si="4"/>
        <v>574</v>
      </c>
      <c r="N64" s="5">
        <v>97</v>
      </c>
      <c r="O64" s="5">
        <v>96</v>
      </c>
      <c r="P64" s="5">
        <v>98</v>
      </c>
      <c r="Q64" s="5">
        <v>97</v>
      </c>
      <c r="R64" s="5">
        <v>98</v>
      </c>
      <c r="S64" s="5">
        <v>98</v>
      </c>
      <c r="T64" s="5">
        <f t="shared" si="5"/>
        <v>584</v>
      </c>
      <c r="U64" s="5">
        <f t="shared" si="6"/>
        <v>1158</v>
      </c>
      <c r="V64" s="5"/>
      <c r="W64" s="5"/>
    </row>
    <row r="65" spans="1:23" ht="15.5" x14ac:dyDescent="0.35">
      <c r="A65" s="5">
        <v>48</v>
      </c>
      <c r="B65" s="16">
        <v>325</v>
      </c>
      <c r="C65" s="17" t="s">
        <v>507</v>
      </c>
      <c r="D65" s="17" t="s">
        <v>371</v>
      </c>
      <c r="E65" s="16" t="s">
        <v>6</v>
      </c>
      <c r="F65" s="16" t="s">
        <v>240</v>
      </c>
      <c r="G65" s="5">
        <v>94</v>
      </c>
      <c r="H65" s="5">
        <v>96</v>
      </c>
      <c r="I65" s="5">
        <v>96</v>
      </c>
      <c r="J65" s="5">
        <v>98</v>
      </c>
      <c r="K65" s="5">
        <v>95</v>
      </c>
      <c r="L65" s="5">
        <v>92</v>
      </c>
      <c r="M65" s="5">
        <f t="shared" si="4"/>
        <v>571</v>
      </c>
      <c r="N65" s="5">
        <v>98</v>
      </c>
      <c r="O65" s="5">
        <v>98</v>
      </c>
      <c r="P65" s="5">
        <v>98</v>
      </c>
      <c r="Q65" s="5">
        <v>97</v>
      </c>
      <c r="R65" s="5">
        <v>97</v>
      </c>
      <c r="S65" s="5">
        <v>98</v>
      </c>
      <c r="T65" s="5">
        <f t="shared" si="5"/>
        <v>586</v>
      </c>
      <c r="U65" s="5">
        <f t="shared" si="6"/>
        <v>1157</v>
      </c>
      <c r="V65" s="5"/>
      <c r="W65" s="5"/>
    </row>
    <row r="66" spans="1:23" ht="15.5" x14ac:dyDescent="0.35">
      <c r="A66" s="5">
        <v>49</v>
      </c>
      <c r="B66" s="16">
        <v>399</v>
      </c>
      <c r="C66" s="17" t="s">
        <v>455</v>
      </c>
      <c r="D66" s="17" t="s">
        <v>456</v>
      </c>
      <c r="E66" s="16" t="s">
        <v>6</v>
      </c>
      <c r="F66" s="16" t="s">
        <v>224</v>
      </c>
      <c r="G66" s="5">
        <v>100</v>
      </c>
      <c r="H66" s="5">
        <v>99</v>
      </c>
      <c r="I66" s="5">
        <v>96</v>
      </c>
      <c r="J66" s="5">
        <v>96</v>
      </c>
      <c r="K66" s="5">
        <v>93</v>
      </c>
      <c r="L66" s="5">
        <v>96</v>
      </c>
      <c r="M66" s="5">
        <f t="shared" si="4"/>
        <v>580</v>
      </c>
      <c r="N66" s="5">
        <v>97</v>
      </c>
      <c r="O66" s="5">
        <v>97</v>
      </c>
      <c r="P66" s="5">
        <v>95</v>
      </c>
      <c r="Q66" s="5">
        <v>93</v>
      </c>
      <c r="R66" s="5">
        <v>96</v>
      </c>
      <c r="S66" s="5">
        <v>97</v>
      </c>
      <c r="T66" s="5">
        <f t="shared" si="5"/>
        <v>575</v>
      </c>
      <c r="U66" s="5">
        <f t="shared" si="6"/>
        <v>1155</v>
      </c>
      <c r="V66" s="5"/>
      <c r="W66" s="5"/>
    </row>
    <row r="67" spans="1:23" ht="15.5" x14ac:dyDescent="0.35">
      <c r="A67" s="5">
        <v>50</v>
      </c>
      <c r="B67" s="16">
        <v>133</v>
      </c>
      <c r="C67" s="17" t="s">
        <v>311</v>
      </c>
      <c r="D67" s="17" t="s">
        <v>312</v>
      </c>
      <c r="E67" s="16" t="s">
        <v>9</v>
      </c>
      <c r="F67" s="16" t="s">
        <v>212</v>
      </c>
      <c r="G67" s="5">
        <v>98</v>
      </c>
      <c r="H67" s="5">
        <v>94</v>
      </c>
      <c r="I67" s="5">
        <v>96</v>
      </c>
      <c r="J67" s="5">
        <v>96</v>
      </c>
      <c r="K67" s="5">
        <v>97</v>
      </c>
      <c r="L67" s="5">
        <v>96</v>
      </c>
      <c r="M67" s="5">
        <f t="shared" si="4"/>
        <v>577</v>
      </c>
      <c r="N67" s="5">
        <v>95</v>
      </c>
      <c r="O67" s="5">
        <v>99</v>
      </c>
      <c r="P67" s="5">
        <v>96</v>
      </c>
      <c r="Q67" s="5">
        <v>96</v>
      </c>
      <c r="R67" s="5">
        <v>97</v>
      </c>
      <c r="S67" s="5">
        <v>94</v>
      </c>
      <c r="T67" s="5">
        <f t="shared" si="5"/>
        <v>577</v>
      </c>
      <c r="U67" s="5">
        <f t="shared" si="6"/>
        <v>1154</v>
      </c>
      <c r="V67" s="5"/>
      <c r="W67" s="5"/>
    </row>
    <row r="68" spans="1:23" ht="15.5" x14ac:dyDescent="0.35">
      <c r="A68" s="5">
        <v>51</v>
      </c>
      <c r="B68" s="16">
        <v>279</v>
      </c>
      <c r="C68" s="17" t="s">
        <v>380</v>
      </c>
      <c r="D68" s="17" t="s">
        <v>361</v>
      </c>
      <c r="E68" s="16" t="s">
        <v>9</v>
      </c>
      <c r="F68" s="16" t="s">
        <v>212</v>
      </c>
      <c r="G68" s="5">
        <v>96</v>
      </c>
      <c r="H68" s="5">
        <v>98</v>
      </c>
      <c r="I68" s="5">
        <v>95</v>
      </c>
      <c r="J68" s="5">
        <v>95</v>
      </c>
      <c r="K68" s="5">
        <v>96</v>
      </c>
      <c r="L68" s="5">
        <v>98</v>
      </c>
      <c r="M68" s="5">
        <f t="shared" si="4"/>
        <v>578</v>
      </c>
      <c r="N68" s="5">
        <v>89</v>
      </c>
      <c r="O68" s="5">
        <v>98</v>
      </c>
      <c r="P68" s="5">
        <v>98</v>
      </c>
      <c r="Q68" s="5">
        <v>97</v>
      </c>
      <c r="R68" s="5">
        <v>96</v>
      </c>
      <c r="S68" s="5">
        <v>97</v>
      </c>
      <c r="T68" s="5">
        <f t="shared" si="5"/>
        <v>575</v>
      </c>
      <c r="U68" s="5">
        <f t="shared" si="6"/>
        <v>1153</v>
      </c>
      <c r="V68" s="5"/>
      <c r="W68" s="5"/>
    </row>
    <row r="69" spans="1:23" ht="15.5" x14ac:dyDescent="0.35">
      <c r="A69" s="5">
        <v>52</v>
      </c>
      <c r="B69" s="16">
        <v>173</v>
      </c>
      <c r="C69" s="17" t="s">
        <v>433</v>
      </c>
      <c r="D69" s="17" t="s">
        <v>434</v>
      </c>
      <c r="E69" s="16" t="s">
        <v>6</v>
      </c>
      <c r="F69" s="16" t="s">
        <v>213</v>
      </c>
      <c r="G69" s="5">
        <v>94</v>
      </c>
      <c r="H69" s="5">
        <v>96</v>
      </c>
      <c r="I69" s="5">
        <v>97</v>
      </c>
      <c r="J69" s="5">
        <v>96</v>
      </c>
      <c r="K69" s="5">
        <v>95</v>
      </c>
      <c r="L69" s="5">
        <v>94</v>
      </c>
      <c r="M69" s="5">
        <f t="shared" si="4"/>
        <v>572</v>
      </c>
      <c r="N69" s="5">
        <v>96</v>
      </c>
      <c r="O69" s="5">
        <v>96</v>
      </c>
      <c r="P69" s="5">
        <v>99</v>
      </c>
      <c r="Q69" s="5">
        <v>92</v>
      </c>
      <c r="R69" s="5">
        <v>99</v>
      </c>
      <c r="S69" s="5">
        <v>98</v>
      </c>
      <c r="T69" s="5">
        <f t="shared" si="5"/>
        <v>580</v>
      </c>
      <c r="U69" s="5">
        <f t="shared" si="6"/>
        <v>1152</v>
      </c>
      <c r="V69" s="5"/>
      <c r="W69" s="5"/>
    </row>
    <row r="70" spans="1:23" ht="15.5" x14ac:dyDescent="0.35">
      <c r="A70" s="5">
        <v>53</v>
      </c>
      <c r="B70" s="16">
        <v>348</v>
      </c>
      <c r="C70" s="17" t="s">
        <v>451</v>
      </c>
      <c r="D70" s="17" t="s">
        <v>478</v>
      </c>
      <c r="E70" s="16" t="s">
        <v>6</v>
      </c>
      <c r="F70" s="16" t="s">
        <v>432</v>
      </c>
      <c r="G70" s="5">
        <v>98</v>
      </c>
      <c r="H70" s="5">
        <v>97</v>
      </c>
      <c r="I70" s="5">
        <v>92</v>
      </c>
      <c r="J70" s="5">
        <v>94</v>
      </c>
      <c r="K70" s="5">
        <v>95</v>
      </c>
      <c r="L70" s="5">
        <v>96</v>
      </c>
      <c r="M70" s="5">
        <f t="shared" si="4"/>
        <v>572</v>
      </c>
      <c r="N70" s="5">
        <v>96</v>
      </c>
      <c r="O70" s="5">
        <v>96</v>
      </c>
      <c r="P70" s="5">
        <v>96</v>
      </c>
      <c r="Q70" s="5">
        <v>99</v>
      </c>
      <c r="R70" s="5">
        <v>95</v>
      </c>
      <c r="S70" s="5">
        <v>98</v>
      </c>
      <c r="T70" s="5">
        <f t="shared" si="5"/>
        <v>580</v>
      </c>
      <c r="U70" s="5">
        <f t="shared" si="6"/>
        <v>1152</v>
      </c>
      <c r="V70" s="5"/>
      <c r="W70" s="5"/>
    </row>
    <row r="71" spans="1:23" ht="15.5" x14ac:dyDescent="0.35">
      <c r="A71" s="5">
        <v>54</v>
      </c>
      <c r="B71" s="16">
        <v>117</v>
      </c>
      <c r="C71" s="17" t="s">
        <v>315</v>
      </c>
      <c r="D71" s="17" t="s">
        <v>316</v>
      </c>
      <c r="E71" s="16" t="s">
        <v>9</v>
      </c>
      <c r="F71" s="16" t="s">
        <v>238</v>
      </c>
      <c r="G71" s="5">
        <v>98</v>
      </c>
      <c r="H71" s="5">
        <v>96</v>
      </c>
      <c r="I71" s="5">
        <v>95</v>
      </c>
      <c r="J71" s="5">
        <v>97</v>
      </c>
      <c r="K71" s="5">
        <v>93</v>
      </c>
      <c r="L71" s="5">
        <v>95</v>
      </c>
      <c r="M71" s="5">
        <f t="shared" si="4"/>
        <v>574</v>
      </c>
      <c r="N71" s="5">
        <v>97</v>
      </c>
      <c r="O71" s="5">
        <v>95</v>
      </c>
      <c r="P71" s="5">
        <v>97</v>
      </c>
      <c r="Q71" s="5">
        <v>100</v>
      </c>
      <c r="R71" s="5">
        <v>98</v>
      </c>
      <c r="S71" s="5">
        <v>91</v>
      </c>
      <c r="T71" s="5">
        <f t="shared" si="5"/>
        <v>578</v>
      </c>
      <c r="U71" s="5">
        <f t="shared" si="6"/>
        <v>1152</v>
      </c>
      <c r="V71" s="5"/>
      <c r="W71" s="5"/>
    </row>
    <row r="72" spans="1:23" ht="15.5" x14ac:dyDescent="0.35">
      <c r="A72" s="5">
        <v>55</v>
      </c>
      <c r="B72" s="16">
        <v>419</v>
      </c>
      <c r="C72" s="17" t="s">
        <v>502</v>
      </c>
      <c r="D72" s="17" t="s">
        <v>503</v>
      </c>
      <c r="E72" s="16" t="s">
        <v>9</v>
      </c>
      <c r="F72" s="16" t="s">
        <v>225</v>
      </c>
      <c r="G72" s="5">
        <v>97</v>
      </c>
      <c r="H72" s="5">
        <v>96</v>
      </c>
      <c r="I72" s="5">
        <v>99</v>
      </c>
      <c r="J72" s="5">
        <v>93</v>
      </c>
      <c r="K72" s="5">
        <v>97</v>
      </c>
      <c r="L72" s="5">
        <v>93</v>
      </c>
      <c r="M72" s="5">
        <f t="shared" si="4"/>
        <v>575</v>
      </c>
      <c r="N72" s="5">
        <v>95</v>
      </c>
      <c r="O72" s="5">
        <v>95</v>
      </c>
      <c r="P72" s="5">
        <v>96</v>
      </c>
      <c r="Q72" s="5">
        <v>95</v>
      </c>
      <c r="R72" s="5">
        <v>96</v>
      </c>
      <c r="S72" s="5">
        <v>100</v>
      </c>
      <c r="T72" s="5">
        <f t="shared" si="5"/>
        <v>577</v>
      </c>
      <c r="U72" s="5">
        <f t="shared" si="6"/>
        <v>1152</v>
      </c>
      <c r="V72" s="5"/>
      <c r="W72" s="5"/>
    </row>
    <row r="73" spans="1:23" ht="15.5" x14ac:dyDescent="0.35">
      <c r="A73" s="5">
        <v>56</v>
      </c>
      <c r="B73" s="16">
        <v>422</v>
      </c>
      <c r="C73" s="17" t="s">
        <v>504</v>
      </c>
      <c r="D73" s="17" t="s">
        <v>364</v>
      </c>
      <c r="E73" s="16" t="s">
        <v>9</v>
      </c>
      <c r="F73" s="16" t="s">
        <v>209</v>
      </c>
      <c r="G73" s="5">
        <v>97</v>
      </c>
      <c r="H73" s="5">
        <v>96</v>
      </c>
      <c r="I73" s="5">
        <v>97</v>
      </c>
      <c r="J73" s="5">
        <v>97</v>
      </c>
      <c r="K73" s="5">
        <v>94</v>
      </c>
      <c r="L73" s="5">
        <v>95</v>
      </c>
      <c r="M73" s="5">
        <f t="shared" si="4"/>
        <v>576</v>
      </c>
      <c r="N73" s="5">
        <v>95</v>
      </c>
      <c r="O73" s="5">
        <v>93</v>
      </c>
      <c r="P73" s="5">
        <v>95</v>
      </c>
      <c r="Q73" s="5">
        <v>98</v>
      </c>
      <c r="R73" s="5">
        <v>97</v>
      </c>
      <c r="S73" s="5">
        <v>96</v>
      </c>
      <c r="T73" s="5">
        <f t="shared" si="5"/>
        <v>574</v>
      </c>
      <c r="U73" s="5">
        <f t="shared" si="6"/>
        <v>1150</v>
      </c>
      <c r="V73" s="5"/>
      <c r="W73" s="5"/>
    </row>
    <row r="74" spans="1:23" ht="15.5" x14ac:dyDescent="0.35">
      <c r="A74" s="5">
        <v>57</v>
      </c>
      <c r="B74" s="16">
        <v>308</v>
      </c>
      <c r="C74" s="17" t="s">
        <v>307</v>
      </c>
      <c r="D74" s="17" t="s">
        <v>381</v>
      </c>
      <c r="E74" s="16" t="s">
        <v>6</v>
      </c>
      <c r="F74" s="16" t="s">
        <v>212</v>
      </c>
      <c r="G74" s="5">
        <v>95</v>
      </c>
      <c r="H74" s="5">
        <v>95</v>
      </c>
      <c r="I74" s="5">
        <v>95</v>
      </c>
      <c r="J74" s="5">
        <v>96</v>
      </c>
      <c r="K74" s="5">
        <v>95</v>
      </c>
      <c r="L74" s="5">
        <v>97</v>
      </c>
      <c r="M74" s="5">
        <f t="shared" si="4"/>
        <v>573</v>
      </c>
      <c r="N74" s="5">
        <v>97</v>
      </c>
      <c r="O74" s="5">
        <v>96</v>
      </c>
      <c r="P74" s="5">
        <v>98</v>
      </c>
      <c r="Q74" s="5">
        <v>94</v>
      </c>
      <c r="R74" s="5">
        <v>93</v>
      </c>
      <c r="S74" s="5">
        <v>96</v>
      </c>
      <c r="T74" s="5">
        <f t="shared" si="5"/>
        <v>574</v>
      </c>
      <c r="U74" s="5">
        <f t="shared" si="6"/>
        <v>1147</v>
      </c>
      <c r="V74" s="5"/>
      <c r="W74" s="5"/>
    </row>
    <row r="75" spans="1:23" ht="15.5" x14ac:dyDescent="0.35">
      <c r="A75" s="5">
        <v>58</v>
      </c>
      <c r="B75" s="16">
        <v>389</v>
      </c>
      <c r="C75" s="17" t="s">
        <v>474</v>
      </c>
      <c r="D75" s="17" t="s">
        <v>484</v>
      </c>
      <c r="E75" s="16" t="s">
        <v>6</v>
      </c>
      <c r="F75" s="16" t="s">
        <v>223</v>
      </c>
      <c r="G75" s="5">
        <v>93</v>
      </c>
      <c r="H75" s="5">
        <v>96</v>
      </c>
      <c r="I75" s="5">
        <v>96</v>
      </c>
      <c r="J75" s="5">
        <v>93</v>
      </c>
      <c r="K75" s="5">
        <v>98</v>
      </c>
      <c r="L75" s="5">
        <v>94</v>
      </c>
      <c r="M75" s="5">
        <f t="shared" si="4"/>
        <v>570</v>
      </c>
      <c r="N75" s="5">
        <v>94</v>
      </c>
      <c r="O75" s="5">
        <v>94</v>
      </c>
      <c r="P75" s="5">
        <v>98</v>
      </c>
      <c r="Q75" s="5">
        <v>98</v>
      </c>
      <c r="R75" s="5">
        <v>95</v>
      </c>
      <c r="S75" s="5">
        <v>95</v>
      </c>
      <c r="T75" s="5">
        <f t="shared" si="5"/>
        <v>574</v>
      </c>
      <c r="U75" s="5">
        <f t="shared" si="6"/>
        <v>1144</v>
      </c>
      <c r="V75" s="5"/>
      <c r="W75" s="5"/>
    </row>
    <row r="76" spans="1:23" ht="15.5" x14ac:dyDescent="0.35">
      <c r="A76" s="5">
        <v>59</v>
      </c>
      <c r="B76" s="16">
        <v>362</v>
      </c>
      <c r="C76" s="17" t="s">
        <v>505</v>
      </c>
      <c r="D76" s="17" t="s">
        <v>414</v>
      </c>
      <c r="E76" s="16" t="s">
        <v>6</v>
      </c>
      <c r="F76" s="16" t="s">
        <v>208</v>
      </c>
      <c r="G76" s="5">
        <v>92</v>
      </c>
      <c r="H76" s="5">
        <v>95</v>
      </c>
      <c r="I76" s="5">
        <v>96</v>
      </c>
      <c r="J76" s="5">
        <v>97</v>
      </c>
      <c r="K76" s="5">
        <v>96</v>
      </c>
      <c r="L76" s="5">
        <v>96</v>
      </c>
      <c r="M76" s="5">
        <f t="shared" si="4"/>
        <v>572</v>
      </c>
      <c r="N76" s="5">
        <v>93</v>
      </c>
      <c r="O76" s="5">
        <v>98</v>
      </c>
      <c r="P76" s="5">
        <v>88</v>
      </c>
      <c r="Q76" s="5">
        <v>97</v>
      </c>
      <c r="R76" s="5">
        <v>97</v>
      </c>
      <c r="S76" s="5">
        <v>98</v>
      </c>
      <c r="T76" s="5">
        <f t="shared" si="5"/>
        <v>571</v>
      </c>
      <c r="U76" s="5">
        <f t="shared" si="6"/>
        <v>1143</v>
      </c>
      <c r="V76" s="5"/>
      <c r="W76" s="5"/>
    </row>
    <row r="77" spans="1:23" ht="15.5" x14ac:dyDescent="0.35">
      <c r="A77" s="5">
        <v>60</v>
      </c>
      <c r="B77" s="16">
        <v>349</v>
      </c>
      <c r="C77" s="17" t="s">
        <v>451</v>
      </c>
      <c r="D77" s="17" t="s">
        <v>452</v>
      </c>
      <c r="E77" s="16" t="s">
        <v>9</v>
      </c>
      <c r="F77" s="16" t="s">
        <v>432</v>
      </c>
      <c r="G77" s="5">
        <v>94</v>
      </c>
      <c r="H77" s="5">
        <v>99</v>
      </c>
      <c r="I77" s="5">
        <v>95</v>
      </c>
      <c r="J77" s="5">
        <v>95</v>
      </c>
      <c r="K77" s="5">
        <v>96</v>
      </c>
      <c r="L77" s="5">
        <v>94</v>
      </c>
      <c r="M77" s="5">
        <f t="shared" si="4"/>
        <v>573</v>
      </c>
      <c r="N77" s="5">
        <v>93</v>
      </c>
      <c r="O77" s="5">
        <v>93</v>
      </c>
      <c r="P77" s="5">
        <v>94</v>
      </c>
      <c r="Q77" s="5">
        <v>97</v>
      </c>
      <c r="R77" s="5">
        <v>96</v>
      </c>
      <c r="S77" s="5">
        <v>97</v>
      </c>
      <c r="T77" s="5">
        <f t="shared" si="5"/>
        <v>570</v>
      </c>
      <c r="U77" s="5">
        <f t="shared" si="6"/>
        <v>1143</v>
      </c>
      <c r="V77" s="5"/>
      <c r="W77" s="5"/>
    </row>
    <row r="78" spans="1:23" ht="15.5" x14ac:dyDescent="0.35">
      <c r="A78" s="5">
        <v>61</v>
      </c>
      <c r="B78" s="16">
        <v>268</v>
      </c>
      <c r="C78" s="17" t="s">
        <v>673</v>
      </c>
      <c r="D78" s="17" t="s">
        <v>375</v>
      </c>
      <c r="E78" s="16" t="s">
        <v>6</v>
      </c>
      <c r="F78" s="16" t="s">
        <v>228</v>
      </c>
      <c r="G78" s="26">
        <v>97</v>
      </c>
      <c r="H78" s="26">
        <v>97</v>
      </c>
      <c r="I78" s="26">
        <v>98</v>
      </c>
      <c r="J78" s="26">
        <v>97</v>
      </c>
      <c r="K78" s="26">
        <v>92</v>
      </c>
      <c r="L78" s="26">
        <v>95</v>
      </c>
      <c r="M78" s="26">
        <f t="shared" si="4"/>
        <v>576</v>
      </c>
      <c r="N78" s="5">
        <v>94</v>
      </c>
      <c r="O78" s="5">
        <v>91</v>
      </c>
      <c r="P78" s="5">
        <v>94</v>
      </c>
      <c r="Q78" s="5">
        <v>96</v>
      </c>
      <c r="R78" s="5">
        <v>95</v>
      </c>
      <c r="S78" s="5">
        <v>94</v>
      </c>
      <c r="T78" s="5">
        <f t="shared" si="5"/>
        <v>564</v>
      </c>
      <c r="U78" s="5">
        <f t="shared" si="6"/>
        <v>1140</v>
      </c>
      <c r="V78" s="5"/>
      <c r="W78" s="5"/>
    </row>
    <row r="79" spans="1:23" ht="15.5" x14ac:dyDescent="0.35">
      <c r="A79" s="5">
        <v>62</v>
      </c>
      <c r="B79" s="16">
        <v>338</v>
      </c>
      <c r="C79" s="17" t="s">
        <v>427</v>
      </c>
      <c r="D79" s="17" t="s">
        <v>364</v>
      </c>
      <c r="E79" s="16" t="s">
        <v>6</v>
      </c>
      <c r="F79" s="16" t="s">
        <v>207</v>
      </c>
      <c r="G79" s="5">
        <v>98</v>
      </c>
      <c r="H79" s="5">
        <v>90</v>
      </c>
      <c r="I79" s="5">
        <v>95</v>
      </c>
      <c r="J79" s="5">
        <v>93</v>
      </c>
      <c r="K79" s="5">
        <v>92</v>
      </c>
      <c r="L79" s="5">
        <v>93</v>
      </c>
      <c r="M79" s="5">
        <f t="shared" si="4"/>
        <v>561</v>
      </c>
      <c r="N79" s="5">
        <v>94</v>
      </c>
      <c r="O79" s="5">
        <v>98</v>
      </c>
      <c r="P79" s="5">
        <v>97</v>
      </c>
      <c r="Q79" s="5">
        <v>96</v>
      </c>
      <c r="R79" s="5">
        <v>97</v>
      </c>
      <c r="S79" s="5">
        <v>96</v>
      </c>
      <c r="T79" s="5">
        <f t="shared" si="5"/>
        <v>578</v>
      </c>
      <c r="U79" s="5">
        <f t="shared" si="6"/>
        <v>1139</v>
      </c>
      <c r="V79" s="5"/>
      <c r="W79" s="5"/>
    </row>
    <row r="80" spans="1:23" ht="15.5" x14ac:dyDescent="0.35">
      <c r="A80" s="5">
        <v>63</v>
      </c>
      <c r="B80" s="16">
        <v>449</v>
      </c>
      <c r="C80" s="17" t="s">
        <v>378</v>
      </c>
      <c r="D80" s="17" t="s">
        <v>508</v>
      </c>
      <c r="E80" s="16" t="s">
        <v>6</v>
      </c>
      <c r="F80" s="16" t="s">
        <v>212</v>
      </c>
      <c r="G80" s="5">
        <v>96</v>
      </c>
      <c r="H80" s="5">
        <v>96</v>
      </c>
      <c r="I80" s="5">
        <v>95</v>
      </c>
      <c r="J80" s="5">
        <v>96</v>
      </c>
      <c r="K80" s="5">
        <v>94</v>
      </c>
      <c r="L80" s="5">
        <v>94</v>
      </c>
      <c r="M80" s="5">
        <f t="shared" si="4"/>
        <v>571</v>
      </c>
      <c r="N80" s="5">
        <v>92</v>
      </c>
      <c r="O80" s="5">
        <v>98</v>
      </c>
      <c r="P80" s="5">
        <v>94</v>
      </c>
      <c r="Q80" s="5">
        <v>94</v>
      </c>
      <c r="R80" s="5">
        <v>96</v>
      </c>
      <c r="S80" s="5">
        <v>94</v>
      </c>
      <c r="T80" s="5">
        <f t="shared" si="5"/>
        <v>568</v>
      </c>
      <c r="U80" s="5">
        <f t="shared" si="6"/>
        <v>1139</v>
      </c>
      <c r="V80" s="5"/>
      <c r="W80" s="5"/>
    </row>
    <row r="81" spans="1:23" ht="15.5" x14ac:dyDescent="0.35">
      <c r="A81" s="5">
        <v>64</v>
      </c>
      <c r="B81" s="16">
        <v>464</v>
      </c>
      <c r="C81" s="17" t="s">
        <v>409</v>
      </c>
      <c r="D81" s="17" t="s">
        <v>410</v>
      </c>
      <c r="E81" s="16" t="s">
        <v>9</v>
      </c>
      <c r="F81" s="16" t="s">
        <v>228</v>
      </c>
      <c r="G81" s="5">
        <v>98</v>
      </c>
      <c r="H81" s="5">
        <v>92</v>
      </c>
      <c r="I81" s="5">
        <v>95</v>
      </c>
      <c r="J81" s="5">
        <v>95</v>
      </c>
      <c r="K81" s="5">
        <v>98</v>
      </c>
      <c r="L81" s="5">
        <v>96</v>
      </c>
      <c r="M81" s="5">
        <f t="shared" si="4"/>
        <v>574</v>
      </c>
      <c r="N81" s="5">
        <v>96</v>
      </c>
      <c r="O81" s="5">
        <v>92</v>
      </c>
      <c r="P81" s="5">
        <v>95</v>
      </c>
      <c r="Q81" s="5">
        <v>96</v>
      </c>
      <c r="R81" s="5">
        <v>92</v>
      </c>
      <c r="S81" s="5">
        <v>93</v>
      </c>
      <c r="T81" s="5">
        <f t="shared" si="5"/>
        <v>564</v>
      </c>
      <c r="U81" s="5">
        <f t="shared" si="6"/>
        <v>1138</v>
      </c>
      <c r="V81" s="5"/>
      <c r="W81" s="5"/>
    </row>
    <row r="82" spans="1:23" ht="15.5" x14ac:dyDescent="0.35">
      <c r="A82" s="5">
        <v>65</v>
      </c>
      <c r="B82" s="16">
        <v>401</v>
      </c>
      <c r="C82" s="17" t="s">
        <v>444</v>
      </c>
      <c r="D82" s="17" t="s">
        <v>375</v>
      </c>
      <c r="E82" s="16" t="s">
        <v>9</v>
      </c>
      <c r="F82" s="16" t="s">
        <v>207</v>
      </c>
      <c r="G82" s="5">
        <v>96</v>
      </c>
      <c r="H82" s="5">
        <v>96</v>
      </c>
      <c r="I82" s="5">
        <v>95</v>
      </c>
      <c r="J82" s="5">
        <v>94</v>
      </c>
      <c r="K82" s="5">
        <v>94</v>
      </c>
      <c r="L82" s="5">
        <v>95</v>
      </c>
      <c r="M82" s="5">
        <f t="shared" ref="M82:M90" si="7">SUM(G82:L82)</f>
        <v>570</v>
      </c>
      <c r="N82" s="5">
        <v>96</v>
      </c>
      <c r="O82" s="5">
        <v>94</v>
      </c>
      <c r="P82" s="5">
        <v>95</v>
      </c>
      <c r="Q82" s="5">
        <v>93</v>
      </c>
      <c r="R82" s="5">
        <v>93</v>
      </c>
      <c r="S82" s="5">
        <v>95</v>
      </c>
      <c r="T82" s="5">
        <f t="shared" ref="T82:T90" si="8">SUM(N82:S82)</f>
        <v>566</v>
      </c>
      <c r="U82" s="5">
        <f t="shared" ref="U82:U90" si="9">SUM(T82,M82)</f>
        <v>1136</v>
      </c>
      <c r="V82" s="5"/>
      <c r="W82" s="5"/>
    </row>
    <row r="83" spans="1:23" ht="15.5" x14ac:dyDescent="0.35">
      <c r="A83" s="5">
        <v>66</v>
      </c>
      <c r="B83" s="16">
        <v>183</v>
      </c>
      <c r="C83" s="17" t="s">
        <v>477</v>
      </c>
      <c r="D83" s="17" t="s">
        <v>425</v>
      </c>
      <c r="E83" s="16" t="s">
        <v>6</v>
      </c>
      <c r="F83" s="16" t="s">
        <v>225</v>
      </c>
      <c r="G83" s="5">
        <v>98</v>
      </c>
      <c r="H83" s="5">
        <v>96</v>
      </c>
      <c r="I83" s="5">
        <v>91</v>
      </c>
      <c r="J83" s="5">
        <v>93</v>
      </c>
      <c r="K83" s="5">
        <v>88</v>
      </c>
      <c r="L83" s="5">
        <v>93</v>
      </c>
      <c r="M83" s="5">
        <f t="shared" si="7"/>
        <v>559</v>
      </c>
      <c r="N83" s="5">
        <v>97</v>
      </c>
      <c r="O83" s="5">
        <v>94</v>
      </c>
      <c r="P83" s="5">
        <v>97</v>
      </c>
      <c r="Q83" s="5">
        <v>93</v>
      </c>
      <c r="R83" s="5">
        <v>98</v>
      </c>
      <c r="S83" s="5">
        <v>96</v>
      </c>
      <c r="T83" s="5">
        <f t="shared" si="8"/>
        <v>575</v>
      </c>
      <c r="U83" s="5">
        <f t="shared" si="9"/>
        <v>1134</v>
      </c>
      <c r="V83" s="5"/>
      <c r="W83" s="5"/>
    </row>
    <row r="84" spans="1:23" ht="15.5" x14ac:dyDescent="0.35">
      <c r="A84" s="5">
        <v>67</v>
      </c>
      <c r="B84" s="16">
        <v>408</v>
      </c>
      <c r="C84" s="17" t="s">
        <v>313</v>
      </c>
      <c r="D84" s="17" t="s">
        <v>314</v>
      </c>
      <c r="E84" s="16" t="s">
        <v>13</v>
      </c>
      <c r="F84" s="16" t="s">
        <v>208</v>
      </c>
      <c r="G84" s="5">
        <v>97</v>
      </c>
      <c r="H84" s="5">
        <v>91</v>
      </c>
      <c r="I84" s="5">
        <v>95</v>
      </c>
      <c r="J84" s="5">
        <v>94</v>
      </c>
      <c r="K84" s="5">
        <v>94</v>
      </c>
      <c r="L84" s="5">
        <v>96</v>
      </c>
      <c r="M84" s="5">
        <f t="shared" si="7"/>
        <v>567</v>
      </c>
      <c r="N84" s="5">
        <v>94</v>
      </c>
      <c r="O84" s="5">
        <v>96</v>
      </c>
      <c r="P84" s="5">
        <v>92</v>
      </c>
      <c r="Q84" s="5">
        <v>93</v>
      </c>
      <c r="R84" s="5">
        <v>95</v>
      </c>
      <c r="S84" s="5">
        <v>97</v>
      </c>
      <c r="T84" s="5">
        <f t="shared" si="8"/>
        <v>567</v>
      </c>
      <c r="U84" s="5">
        <f t="shared" si="9"/>
        <v>1134</v>
      </c>
      <c r="V84" s="5"/>
      <c r="W84" s="5"/>
    </row>
    <row r="85" spans="1:23" ht="15.5" x14ac:dyDescent="0.35">
      <c r="A85" s="5">
        <v>68</v>
      </c>
      <c r="B85" s="16">
        <v>109</v>
      </c>
      <c r="C85" s="17" t="s">
        <v>513</v>
      </c>
      <c r="D85" s="17" t="s">
        <v>323</v>
      </c>
      <c r="E85" s="16" t="s">
        <v>13</v>
      </c>
      <c r="F85" s="16" t="s">
        <v>228</v>
      </c>
      <c r="G85" s="5">
        <v>95</v>
      </c>
      <c r="H85" s="5">
        <v>92</v>
      </c>
      <c r="I85" s="5">
        <v>92</v>
      </c>
      <c r="J85" s="5">
        <v>95</v>
      </c>
      <c r="K85" s="5">
        <v>95</v>
      </c>
      <c r="L85" s="5">
        <v>96</v>
      </c>
      <c r="M85" s="5">
        <f t="shared" si="7"/>
        <v>565</v>
      </c>
      <c r="N85" s="5">
        <v>94</v>
      </c>
      <c r="O85" s="5">
        <v>93</v>
      </c>
      <c r="P85" s="5">
        <v>94</v>
      </c>
      <c r="Q85" s="5">
        <v>95</v>
      </c>
      <c r="R85" s="5">
        <v>93</v>
      </c>
      <c r="S85" s="5">
        <v>94</v>
      </c>
      <c r="T85" s="5">
        <f t="shared" si="8"/>
        <v>563</v>
      </c>
      <c r="U85" s="5">
        <f t="shared" si="9"/>
        <v>1128</v>
      </c>
      <c r="V85" s="5"/>
      <c r="W85" s="5"/>
    </row>
    <row r="86" spans="1:23" ht="15.5" x14ac:dyDescent="0.35">
      <c r="A86" s="5">
        <v>69</v>
      </c>
      <c r="B86" s="16">
        <v>397</v>
      </c>
      <c r="C86" s="17" t="s">
        <v>481</v>
      </c>
      <c r="D86" s="17" t="s">
        <v>482</v>
      </c>
      <c r="E86" s="16" t="s">
        <v>9</v>
      </c>
      <c r="F86" s="16" t="s">
        <v>212</v>
      </c>
      <c r="G86" s="5">
        <v>94</v>
      </c>
      <c r="H86" s="5">
        <v>92</v>
      </c>
      <c r="I86" s="5">
        <v>89</v>
      </c>
      <c r="J86" s="5">
        <v>96</v>
      </c>
      <c r="K86" s="5">
        <v>92</v>
      </c>
      <c r="L86" s="5">
        <v>91</v>
      </c>
      <c r="M86" s="5">
        <f t="shared" si="7"/>
        <v>554</v>
      </c>
      <c r="N86" s="5">
        <v>97</v>
      </c>
      <c r="O86" s="5">
        <v>95</v>
      </c>
      <c r="P86" s="5">
        <v>97</v>
      </c>
      <c r="Q86" s="5">
        <v>91</v>
      </c>
      <c r="R86" s="5">
        <v>98</v>
      </c>
      <c r="S86" s="5">
        <v>95</v>
      </c>
      <c r="T86" s="5">
        <f t="shared" si="8"/>
        <v>573</v>
      </c>
      <c r="U86" s="5">
        <f t="shared" si="9"/>
        <v>1127</v>
      </c>
      <c r="V86" s="5"/>
      <c r="W86" s="5"/>
    </row>
    <row r="87" spans="1:23" ht="15.5" x14ac:dyDescent="0.35">
      <c r="A87" s="5">
        <v>70</v>
      </c>
      <c r="B87" s="16">
        <v>451</v>
      </c>
      <c r="C87" s="17" t="s">
        <v>419</v>
      </c>
      <c r="D87" s="17" t="s">
        <v>484</v>
      </c>
      <c r="E87" s="16" t="s">
        <v>6</v>
      </c>
      <c r="F87" s="16" t="s">
        <v>215</v>
      </c>
      <c r="G87" s="5">
        <v>91</v>
      </c>
      <c r="H87" s="5">
        <v>93</v>
      </c>
      <c r="I87" s="5">
        <v>92</v>
      </c>
      <c r="J87" s="5">
        <v>93</v>
      </c>
      <c r="K87" s="5">
        <v>95</v>
      </c>
      <c r="L87" s="5">
        <v>94</v>
      </c>
      <c r="M87" s="5">
        <f t="shared" si="7"/>
        <v>558</v>
      </c>
      <c r="N87" s="5">
        <v>92</v>
      </c>
      <c r="O87" s="5">
        <v>94</v>
      </c>
      <c r="P87" s="5">
        <v>98</v>
      </c>
      <c r="Q87" s="5">
        <v>90</v>
      </c>
      <c r="R87" s="5">
        <v>97</v>
      </c>
      <c r="S87" s="5">
        <v>98</v>
      </c>
      <c r="T87" s="5">
        <f t="shared" si="8"/>
        <v>569</v>
      </c>
      <c r="U87" s="5">
        <f t="shared" si="9"/>
        <v>1127</v>
      </c>
      <c r="V87" s="5"/>
      <c r="W87" s="5"/>
    </row>
    <row r="88" spans="1:23" ht="15.5" x14ac:dyDescent="0.35">
      <c r="A88" s="5">
        <v>71</v>
      </c>
      <c r="B88" s="16">
        <v>431</v>
      </c>
      <c r="C88" s="17" t="s">
        <v>401</v>
      </c>
      <c r="D88" s="17" t="s">
        <v>166</v>
      </c>
      <c r="E88" s="16" t="s">
        <v>6</v>
      </c>
      <c r="F88" s="16" t="s">
        <v>209</v>
      </c>
      <c r="G88" s="5">
        <v>88</v>
      </c>
      <c r="H88" s="5">
        <v>95</v>
      </c>
      <c r="I88" s="5">
        <v>95</v>
      </c>
      <c r="J88" s="5">
        <v>94</v>
      </c>
      <c r="K88" s="5">
        <v>95</v>
      </c>
      <c r="L88" s="5">
        <v>93</v>
      </c>
      <c r="M88" s="5">
        <f t="shared" si="7"/>
        <v>560</v>
      </c>
      <c r="N88" s="5">
        <v>97</v>
      </c>
      <c r="O88" s="5">
        <v>93</v>
      </c>
      <c r="P88" s="5">
        <v>92</v>
      </c>
      <c r="Q88" s="5">
        <v>94</v>
      </c>
      <c r="R88" s="5">
        <v>96</v>
      </c>
      <c r="S88" s="5">
        <v>94</v>
      </c>
      <c r="T88" s="5">
        <f t="shared" si="8"/>
        <v>566</v>
      </c>
      <c r="U88" s="5">
        <f t="shared" si="9"/>
        <v>1126</v>
      </c>
      <c r="V88" s="5"/>
      <c r="W88" s="5"/>
    </row>
    <row r="89" spans="1:23" ht="15.5" x14ac:dyDescent="0.35">
      <c r="A89" s="5">
        <v>72</v>
      </c>
      <c r="B89" s="16">
        <v>357</v>
      </c>
      <c r="C89" s="17" t="s">
        <v>480</v>
      </c>
      <c r="D89" s="17" t="s">
        <v>347</v>
      </c>
      <c r="E89" s="16" t="s">
        <v>13</v>
      </c>
      <c r="F89" s="16" t="s">
        <v>208</v>
      </c>
      <c r="G89" s="5">
        <v>93</v>
      </c>
      <c r="H89" s="5">
        <v>99</v>
      </c>
      <c r="I89" s="5">
        <v>93</v>
      </c>
      <c r="J89" s="5">
        <v>93</v>
      </c>
      <c r="K89" s="5">
        <v>94</v>
      </c>
      <c r="L89" s="5">
        <v>95</v>
      </c>
      <c r="M89" s="5">
        <f t="shared" si="7"/>
        <v>567</v>
      </c>
      <c r="N89" s="5">
        <v>92</v>
      </c>
      <c r="O89" s="5">
        <v>96</v>
      </c>
      <c r="P89" s="5">
        <v>94</v>
      </c>
      <c r="Q89" s="5">
        <v>91</v>
      </c>
      <c r="R89" s="5">
        <v>93</v>
      </c>
      <c r="S89" s="5">
        <v>92</v>
      </c>
      <c r="T89" s="5">
        <f t="shared" si="8"/>
        <v>558</v>
      </c>
      <c r="U89" s="5">
        <f t="shared" si="9"/>
        <v>1125</v>
      </c>
      <c r="V89" s="5"/>
      <c r="W89" s="5"/>
    </row>
    <row r="90" spans="1:23" ht="15.5" x14ac:dyDescent="0.35">
      <c r="A90" s="5">
        <v>73</v>
      </c>
      <c r="B90" s="16">
        <v>460</v>
      </c>
      <c r="C90" s="17" t="s">
        <v>461</v>
      </c>
      <c r="D90" s="17" t="s">
        <v>462</v>
      </c>
      <c r="E90" s="16" t="s">
        <v>13</v>
      </c>
      <c r="F90" s="16" t="s">
        <v>243</v>
      </c>
      <c r="G90" s="5">
        <v>94</v>
      </c>
      <c r="H90" s="5">
        <v>89</v>
      </c>
      <c r="I90" s="5">
        <v>92</v>
      </c>
      <c r="J90" s="5">
        <v>92</v>
      </c>
      <c r="K90" s="5">
        <v>93</v>
      </c>
      <c r="L90" s="5">
        <v>94</v>
      </c>
      <c r="M90" s="5">
        <f t="shared" si="7"/>
        <v>554</v>
      </c>
      <c r="N90" s="5">
        <v>94</v>
      </c>
      <c r="O90" s="5">
        <v>92</v>
      </c>
      <c r="P90" s="5">
        <v>96</v>
      </c>
      <c r="Q90" s="5">
        <v>96</v>
      </c>
      <c r="R90" s="5">
        <v>94</v>
      </c>
      <c r="S90" s="5">
        <v>94</v>
      </c>
      <c r="T90" s="5">
        <f t="shared" si="8"/>
        <v>566</v>
      </c>
      <c r="U90" s="5">
        <f t="shared" si="9"/>
        <v>1120</v>
      </c>
      <c r="V90" s="5"/>
    </row>
    <row r="92" spans="1:23" x14ac:dyDescent="0.3">
      <c r="A92" s="19" t="s">
        <v>696</v>
      </c>
    </row>
  </sheetData>
  <phoneticPr fontId="4" type="noConversion"/>
  <conditionalFormatting sqref="T17 G1:S1048576">
    <cfRule type="cellIs" dxfId="5" priority="1" stopIfTrue="1" operator="equal">
      <formula>100</formula>
    </cfRule>
  </conditionalFormatting>
  <printOptions horizontalCentered="1"/>
  <pageMargins left="0.25" right="0.25" top="0.7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3"/>
  <sheetViews>
    <sheetView workbookViewId="0"/>
  </sheetViews>
  <sheetFormatPr defaultColWidth="9.1796875" defaultRowHeight="14" x14ac:dyDescent="0.3"/>
  <cols>
    <col min="1" max="1" width="5.7265625" style="19" customWidth="1"/>
    <col min="2" max="2" width="6.26953125" style="19" customWidth="1"/>
    <col min="3" max="3" width="17.81640625" style="19" bestFit="1" customWidth="1"/>
    <col min="4" max="4" width="12.81640625" style="19" bestFit="1" customWidth="1"/>
    <col min="5" max="5" width="4.453125" style="19" customWidth="1"/>
    <col min="6" max="6" width="6.81640625" style="19" bestFit="1" customWidth="1"/>
    <col min="7" max="10" width="5.1796875" style="19" hidden="1" customWidth="1"/>
    <col min="11" max="11" width="5.1796875" style="25" hidden="1" customWidth="1"/>
    <col min="12" max="12" width="4.26953125" style="19" hidden="1" customWidth="1"/>
    <col min="13" max="15" width="3.81640625" style="19" hidden="1" customWidth="1"/>
    <col min="16" max="16" width="5.1796875" style="25" hidden="1" customWidth="1"/>
    <col min="17" max="20" width="3.81640625" style="19" hidden="1" customWidth="1"/>
    <col min="21" max="21" width="5.1796875" style="19" hidden="1" customWidth="1"/>
    <col min="22" max="22" width="6.453125" style="25" bestFit="1" customWidth="1"/>
    <col min="23" max="26" width="5.1796875" style="19" hidden="1" customWidth="1"/>
    <col min="27" max="27" width="5.1796875" style="25" hidden="1" customWidth="1"/>
    <col min="28" max="28" width="4.26953125" style="19" hidden="1" customWidth="1"/>
    <col min="29" max="31" width="3.81640625" style="19" hidden="1" customWidth="1"/>
    <col min="32" max="32" width="5.1796875" style="25" hidden="1" customWidth="1"/>
    <col min="33" max="33" width="5.1796875" style="19" hidden="1" customWidth="1"/>
    <col min="34" max="36" width="3.81640625" style="19" hidden="1" customWidth="1"/>
    <col min="37" max="37" width="5.1796875" style="25" hidden="1" customWidth="1"/>
    <col min="38" max="38" width="6.453125" style="25" bestFit="1" customWidth="1"/>
    <col min="39" max="39" width="6.7265625" style="25" bestFit="1" customWidth="1"/>
    <col min="40" max="40" width="7" style="19" bestFit="1" customWidth="1"/>
    <col min="41" max="41" width="8.26953125" style="19" bestFit="1" customWidth="1"/>
    <col min="42" max="42" width="5.26953125" style="19" bestFit="1" customWidth="1"/>
    <col min="43" max="16384" width="9.1796875" style="19"/>
  </cols>
  <sheetData>
    <row r="1" spans="1:41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41" s="8" customFormat="1" ht="20" x14ac:dyDescent="0.4">
      <c r="A2" s="6" t="s">
        <v>494</v>
      </c>
      <c r="B2" s="6"/>
      <c r="C2" s="6"/>
      <c r="D2" s="6"/>
      <c r="E2" s="6"/>
      <c r="F2" s="6"/>
      <c r="G2" s="13"/>
      <c r="H2" s="13"/>
      <c r="I2" s="13"/>
      <c r="J2" s="13"/>
      <c r="K2" s="6"/>
      <c r="L2" s="13"/>
      <c r="M2" s="13"/>
      <c r="N2" s="13"/>
      <c r="O2" s="13"/>
      <c r="P2" s="6"/>
      <c r="Q2" s="13"/>
      <c r="R2" s="13"/>
      <c r="S2" s="13"/>
      <c r="T2" s="13"/>
      <c r="U2" s="13"/>
      <c r="V2" s="6"/>
      <c r="W2" s="13"/>
      <c r="X2" s="13"/>
      <c r="Y2" s="13"/>
      <c r="Z2" s="13"/>
      <c r="AA2" s="6"/>
      <c r="AB2" s="13"/>
      <c r="AC2" s="13"/>
      <c r="AD2" s="13"/>
      <c r="AE2" s="13"/>
      <c r="AF2" s="6"/>
      <c r="AG2" s="13"/>
      <c r="AH2" s="13"/>
      <c r="AI2" s="13"/>
      <c r="AJ2" s="13"/>
      <c r="AK2" s="6"/>
      <c r="AL2" s="6"/>
      <c r="AM2" s="6"/>
      <c r="AN2" s="13"/>
      <c r="AO2" s="13"/>
    </row>
    <row r="3" spans="1:41" s="8" customFormat="1" ht="20" x14ac:dyDescent="0.4">
      <c r="A3" s="6" t="s">
        <v>495</v>
      </c>
      <c r="B3" s="6"/>
      <c r="C3" s="6"/>
      <c r="D3" s="6"/>
      <c r="E3" s="6"/>
      <c r="F3" s="6"/>
      <c r="G3" s="13"/>
      <c r="H3" s="13"/>
      <c r="I3" s="13"/>
      <c r="J3" s="13"/>
      <c r="K3" s="6"/>
      <c r="L3" s="13"/>
      <c r="M3" s="13"/>
      <c r="N3" s="13"/>
      <c r="O3" s="13"/>
      <c r="P3" s="6"/>
      <c r="Q3" s="13"/>
      <c r="R3" s="13"/>
      <c r="S3" s="13"/>
      <c r="T3" s="13"/>
      <c r="U3" s="13"/>
      <c r="V3" s="6"/>
      <c r="W3" s="13"/>
      <c r="X3" s="13"/>
      <c r="Y3" s="13"/>
      <c r="Z3" s="13"/>
      <c r="AA3" s="6"/>
      <c r="AB3" s="13"/>
      <c r="AC3" s="13"/>
      <c r="AD3" s="13"/>
      <c r="AE3" s="13"/>
      <c r="AF3" s="6"/>
      <c r="AG3" s="13"/>
      <c r="AH3" s="13"/>
      <c r="AI3" s="13"/>
      <c r="AJ3" s="13"/>
      <c r="AK3" s="6"/>
      <c r="AL3" s="6"/>
      <c r="AM3" s="6"/>
      <c r="AN3" s="13"/>
      <c r="AO3" s="13"/>
    </row>
    <row r="4" spans="1:41" s="30" customFormat="1" ht="10.5" x14ac:dyDescent="0.25">
      <c r="A4" s="28"/>
      <c r="B4" s="28"/>
      <c r="C4" s="28"/>
      <c r="D4" s="28"/>
      <c r="E4" s="28"/>
      <c r="F4" s="28"/>
      <c r="G4" s="29"/>
      <c r="H4" s="29"/>
      <c r="I4" s="29"/>
      <c r="J4" s="29"/>
      <c r="K4" s="28"/>
      <c r="L4" s="29"/>
      <c r="M4" s="29"/>
      <c r="N4" s="29"/>
      <c r="O4" s="29"/>
      <c r="P4" s="28"/>
      <c r="Q4" s="29"/>
      <c r="R4" s="29"/>
      <c r="S4" s="29"/>
      <c r="T4" s="29"/>
      <c r="U4" s="29"/>
      <c r="V4" s="28"/>
      <c r="W4" s="29"/>
      <c r="X4" s="29"/>
      <c r="Y4" s="29"/>
      <c r="Z4" s="29"/>
      <c r="AA4" s="28"/>
      <c r="AB4" s="29"/>
      <c r="AC4" s="29"/>
      <c r="AD4" s="29"/>
      <c r="AE4" s="29"/>
      <c r="AF4" s="28"/>
      <c r="AG4" s="29"/>
      <c r="AH4" s="29"/>
      <c r="AI4" s="29"/>
      <c r="AJ4" s="29"/>
      <c r="AK4" s="28"/>
      <c r="AL4" s="28"/>
      <c r="AM4" s="28"/>
      <c r="AN4" s="29"/>
      <c r="AO4" s="29"/>
    </row>
    <row r="5" spans="1:41" s="10" customFormat="1" ht="15.5" x14ac:dyDescent="0.35">
      <c r="A5" s="9" t="s">
        <v>246</v>
      </c>
      <c r="B5" s="9"/>
      <c r="C5" s="9"/>
      <c r="D5" s="9"/>
      <c r="E5" s="9" t="s">
        <v>704</v>
      </c>
      <c r="F5" s="9"/>
      <c r="G5" s="5"/>
      <c r="H5" s="5"/>
      <c r="I5" s="5"/>
      <c r="J5" s="5"/>
      <c r="K5" s="11"/>
      <c r="L5" s="5"/>
      <c r="M5" s="5"/>
      <c r="N5" s="5"/>
      <c r="O5" s="5"/>
      <c r="P5" s="11"/>
      <c r="Q5" s="5"/>
      <c r="R5" s="5"/>
      <c r="S5" s="5"/>
      <c r="T5" s="5"/>
      <c r="U5" s="5"/>
      <c r="V5" s="11"/>
      <c r="W5" s="5"/>
      <c r="X5" s="5"/>
      <c r="Y5" s="5"/>
      <c r="Z5" s="5"/>
      <c r="AA5" s="11"/>
      <c r="AB5" s="5"/>
      <c r="AC5" s="5"/>
      <c r="AD5" s="5"/>
      <c r="AE5" s="5"/>
      <c r="AF5" s="11"/>
      <c r="AG5" s="5"/>
      <c r="AH5" s="5"/>
      <c r="AI5" s="5"/>
      <c r="AJ5" s="5"/>
      <c r="AK5" s="11"/>
      <c r="AL5" s="11"/>
      <c r="AM5" s="11"/>
      <c r="AN5" s="5"/>
      <c r="AO5" s="20">
        <v>2405.1</v>
      </c>
    </row>
    <row r="6" spans="1:41" s="10" customFormat="1" ht="15.5" x14ac:dyDescent="0.35">
      <c r="A6" s="9" t="s">
        <v>247</v>
      </c>
      <c r="B6" s="9"/>
      <c r="C6" s="9"/>
      <c r="D6" s="9"/>
      <c r="E6" s="9" t="s">
        <v>705</v>
      </c>
      <c r="F6" s="9"/>
      <c r="G6" s="5"/>
      <c r="H6" s="5"/>
      <c r="I6" s="5"/>
      <c r="J6" s="5"/>
      <c r="K6" s="11"/>
      <c r="L6" s="5"/>
      <c r="M6" s="5"/>
      <c r="N6" s="5"/>
      <c r="O6" s="5"/>
      <c r="P6" s="11"/>
      <c r="Q6" s="5"/>
      <c r="R6" s="5"/>
      <c r="S6" s="5"/>
      <c r="T6" s="5"/>
      <c r="U6" s="5"/>
      <c r="V6" s="11"/>
      <c r="W6" s="5"/>
      <c r="X6" s="5"/>
      <c r="Y6" s="5"/>
      <c r="Z6" s="5"/>
      <c r="AA6" s="11"/>
      <c r="AB6" s="5"/>
      <c r="AC6" s="5"/>
      <c r="AD6" s="5"/>
      <c r="AE6" s="5"/>
      <c r="AF6" s="11"/>
      <c r="AG6" s="5"/>
      <c r="AH6" s="5"/>
      <c r="AI6" s="5"/>
      <c r="AJ6" s="5"/>
      <c r="AK6" s="11"/>
      <c r="AL6" s="11"/>
      <c r="AM6" s="11"/>
      <c r="AN6" s="5"/>
      <c r="AO6" s="20">
        <v>2386.5</v>
      </c>
    </row>
    <row r="7" spans="1:41" s="10" customFormat="1" ht="15.5" x14ac:dyDescent="0.35">
      <c r="A7" s="9" t="s">
        <v>248</v>
      </c>
      <c r="B7" s="9"/>
      <c r="C7" s="9"/>
      <c r="D7" s="9"/>
      <c r="E7" s="9" t="s">
        <v>688</v>
      </c>
      <c r="F7" s="9"/>
      <c r="G7" s="5"/>
      <c r="H7" s="5"/>
      <c r="I7" s="5"/>
      <c r="J7" s="5"/>
      <c r="K7" s="11"/>
      <c r="L7" s="5"/>
      <c r="M7" s="5"/>
      <c r="N7" s="5"/>
      <c r="O7" s="5"/>
      <c r="P7" s="11"/>
      <c r="Q7" s="5"/>
      <c r="R7" s="5"/>
      <c r="S7" s="5"/>
      <c r="T7" s="5"/>
      <c r="U7" s="5"/>
      <c r="V7" s="11"/>
      <c r="W7" s="5"/>
      <c r="X7" s="5"/>
      <c r="Y7" s="5"/>
      <c r="Z7" s="5"/>
      <c r="AA7" s="11"/>
      <c r="AB7" s="5"/>
      <c r="AC7" s="5"/>
      <c r="AD7" s="5"/>
      <c r="AE7" s="5"/>
      <c r="AF7" s="11"/>
      <c r="AG7" s="5"/>
      <c r="AH7" s="5"/>
      <c r="AI7" s="5"/>
      <c r="AJ7" s="5"/>
      <c r="AK7" s="11"/>
      <c r="AL7" s="11"/>
      <c r="AM7" s="11"/>
      <c r="AN7" s="5"/>
      <c r="AO7" s="20">
        <v>2386.4</v>
      </c>
    </row>
    <row r="8" spans="1:41" s="30" customFormat="1" ht="10.5" x14ac:dyDescent="0.25">
      <c r="A8" s="31"/>
      <c r="B8" s="31"/>
      <c r="C8" s="31"/>
      <c r="D8" s="31"/>
      <c r="E8" s="31"/>
      <c r="F8" s="31"/>
      <c r="G8" s="32"/>
      <c r="H8" s="32"/>
      <c r="I8" s="32"/>
      <c r="J8" s="32"/>
      <c r="K8" s="33"/>
      <c r="L8" s="32"/>
      <c r="M8" s="32"/>
      <c r="N8" s="32"/>
      <c r="O8" s="32"/>
      <c r="P8" s="33"/>
      <c r="Q8" s="32"/>
      <c r="R8" s="32"/>
      <c r="S8" s="32"/>
      <c r="T8" s="32"/>
      <c r="U8" s="32"/>
      <c r="V8" s="33"/>
      <c r="W8" s="32"/>
      <c r="X8" s="32"/>
      <c r="Y8" s="32"/>
      <c r="Z8" s="32"/>
      <c r="AA8" s="33"/>
      <c r="AB8" s="32"/>
      <c r="AC8" s="32"/>
      <c r="AD8" s="32"/>
      <c r="AE8" s="32"/>
      <c r="AF8" s="33"/>
      <c r="AG8" s="32"/>
      <c r="AH8" s="32"/>
      <c r="AI8" s="32"/>
      <c r="AJ8" s="32"/>
      <c r="AK8" s="33"/>
      <c r="AL8" s="33"/>
      <c r="AM8" s="33"/>
      <c r="AN8" s="32"/>
      <c r="AO8" s="34"/>
    </row>
    <row r="9" spans="1:41" s="10" customFormat="1" ht="15.5" x14ac:dyDescent="0.35">
      <c r="A9" s="9" t="s">
        <v>249</v>
      </c>
      <c r="B9" s="9"/>
      <c r="C9" s="9"/>
      <c r="D9" s="9"/>
      <c r="E9" s="9" t="s">
        <v>686</v>
      </c>
      <c r="F9" s="9"/>
      <c r="G9" s="5"/>
      <c r="H9" s="5"/>
      <c r="I9" s="5"/>
      <c r="J9" s="5"/>
      <c r="K9" s="11"/>
      <c r="L9" s="5"/>
      <c r="M9" s="5"/>
      <c r="N9" s="5"/>
      <c r="O9" s="5"/>
      <c r="P9" s="11"/>
      <c r="Q9" s="5"/>
      <c r="R9" s="5"/>
      <c r="S9" s="5"/>
      <c r="T9" s="5"/>
      <c r="U9" s="5"/>
      <c r="V9" s="11"/>
      <c r="W9" s="5"/>
      <c r="X9" s="5"/>
      <c r="Y9" s="5"/>
      <c r="Z9" s="5"/>
      <c r="AA9" s="11"/>
      <c r="AB9" s="5"/>
      <c r="AC9" s="5"/>
      <c r="AD9" s="5"/>
      <c r="AE9" s="5"/>
      <c r="AF9" s="11"/>
      <c r="AG9" s="5"/>
      <c r="AH9" s="5"/>
      <c r="AI9" s="5"/>
      <c r="AJ9" s="5"/>
      <c r="AK9" s="11"/>
      <c r="AL9" s="11"/>
      <c r="AM9" s="11"/>
      <c r="AN9" s="5"/>
      <c r="AO9" s="11">
        <v>2272</v>
      </c>
    </row>
    <row r="10" spans="1:41" s="10" customFormat="1" ht="15.5" x14ac:dyDescent="0.35">
      <c r="A10" s="9" t="s">
        <v>256</v>
      </c>
      <c r="B10" s="9"/>
      <c r="C10" s="9"/>
      <c r="D10" s="9"/>
      <c r="E10" s="9" t="s">
        <v>680</v>
      </c>
      <c r="F10" s="9"/>
      <c r="G10" s="5"/>
      <c r="H10" s="5"/>
      <c r="I10" s="5"/>
      <c r="J10" s="5"/>
      <c r="K10" s="11"/>
      <c r="L10" s="5"/>
      <c r="M10" s="5"/>
      <c r="N10" s="5"/>
      <c r="O10" s="5"/>
      <c r="P10" s="11"/>
      <c r="Q10" s="5"/>
      <c r="R10" s="5"/>
      <c r="S10" s="5"/>
      <c r="T10" s="5"/>
      <c r="U10" s="5"/>
      <c r="V10" s="11"/>
      <c r="W10" s="5"/>
      <c r="X10" s="5"/>
      <c r="Y10" s="5"/>
      <c r="Z10" s="5"/>
      <c r="AA10" s="11"/>
      <c r="AB10" s="5"/>
      <c r="AC10" s="5"/>
      <c r="AD10" s="5"/>
      <c r="AE10" s="5"/>
      <c r="AF10" s="11"/>
      <c r="AG10" s="5"/>
      <c r="AH10" s="5"/>
      <c r="AI10" s="5"/>
      <c r="AJ10" s="5"/>
      <c r="AK10" s="11"/>
      <c r="AL10" s="11"/>
      <c r="AM10" s="11"/>
      <c r="AN10" s="5"/>
      <c r="AO10" s="11">
        <v>2272</v>
      </c>
    </row>
    <row r="11" spans="1:41" s="10" customFormat="1" ht="15.5" x14ac:dyDescent="0.35">
      <c r="A11" s="9" t="s">
        <v>257</v>
      </c>
      <c r="B11" s="9"/>
      <c r="C11" s="9"/>
      <c r="D11" s="9"/>
      <c r="E11" s="9" t="s">
        <v>698</v>
      </c>
      <c r="F11" s="9"/>
      <c r="G11" s="5"/>
      <c r="H11" s="5"/>
      <c r="I11" s="5"/>
      <c r="J11" s="5"/>
      <c r="K11" s="11"/>
      <c r="L11" s="5"/>
      <c r="M11" s="5"/>
      <c r="N11" s="5"/>
      <c r="O11" s="5"/>
      <c r="P11" s="11"/>
      <c r="Q11" s="5"/>
      <c r="R11" s="5"/>
      <c r="S11" s="5"/>
      <c r="T11" s="5"/>
      <c r="U11" s="5"/>
      <c r="V11" s="11"/>
      <c r="W11" s="5"/>
      <c r="X11" s="5"/>
      <c r="Y11" s="5"/>
      <c r="Z11" s="5"/>
      <c r="AA11" s="11"/>
      <c r="AB11" s="5"/>
      <c r="AC11" s="5"/>
      <c r="AD11" s="5"/>
      <c r="AE11" s="5"/>
      <c r="AF11" s="11"/>
      <c r="AG11" s="5"/>
      <c r="AH11" s="5"/>
      <c r="AI11" s="5"/>
      <c r="AJ11" s="5"/>
      <c r="AK11" s="11"/>
      <c r="AL11" s="11"/>
      <c r="AM11" s="11"/>
      <c r="AN11" s="5"/>
      <c r="AO11" s="11">
        <v>2271</v>
      </c>
    </row>
    <row r="12" spans="1:41" s="30" customFormat="1" ht="10.5" x14ac:dyDescent="0.25">
      <c r="A12" s="31"/>
      <c r="B12" s="31"/>
      <c r="C12" s="31"/>
      <c r="D12" s="31"/>
      <c r="E12" s="31"/>
      <c r="F12" s="31"/>
      <c r="G12" s="32"/>
      <c r="H12" s="32"/>
      <c r="I12" s="32"/>
      <c r="J12" s="32"/>
      <c r="K12" s="33"/>
      <c r="L12" s="32"/>
      <c r="M12" s="32"/>
      <c r="N12" s="32"/>
      <c r="O12" s="32"/>
      <c r="P12" s="33"/>
      <c r="Q12" s="32"/>
      <c r="R12" s="32"/>
      <c r="S12" s="32"/>
      <c r="T12" s="32"/>
      <c r="U12" s="32"/>
      <c r="V12" s="33"/>
      <c r="W12" s="32"/>
      <c r="X12" s="32"/>
      <c r="Y12" s="32"/>
      <c r="Z12" s="32"/>
      <c r="AA12" s="33"/>
      <c r="AB12" s="32"/>
      <c r="AC12" s="32"/>
      <c r="AD12" s="32"/>
      <c r="AE12" s="32"/>
      <c r="AF12" s="33"/>
      <c r="AG12" s="32"/>
      <c r="AH12" s="32"/>
      <c r="AI12" s="32"/>
      <c r="AJ12" s="32"/>
      <c r="AK12" s="33"/>
      <c r="AL12" s="33"/>
      <c r="AM12" s="33"/>
      <c r="AN12" s="32"/>
      <c r="AO12" s="33"/>
    </row>
    <row r="13" spans="1:41" s="10" customFormat="1" ht="15.5" x14ac:dyDescent="0.35">
      <c r="A13" s="9" t="s">
        <v>250</v>
      </c>
      <c r="B13" s="9"/>
      <c r="C13" s="9"/>
      <c r="D13" s="9"/>
      <c r="E13" s="9" t="s">
        <v>700</v>
      </c>
      <c r="F13" s="9"/>
      <c r="G13" s="5"/>
      <c r="H13" s="5"/>
      <c r="I13" s="5"/>
      <c r="J13" s="5"/>
      <c r="K13" s="11"/>
      <c r="L13" s="5"/>
      <c r="M13" s="5"/>
      <c r="N13" s="5"/>
      <c r="O13" s="5"/>
      <c r="P13" s="11"/>
      <c r="Q13" s="5"/>
      <c r="R13" s="5"/>
      <c r="S13" s="5"/>
      <c r="T13" s="5"/>
      <c r="U13" s="5"/>
      <c r="V13" s="11"/>
      <c r="W13" s="5"/>
      <c r="X13" s="5"/>
      <c r="Y13" s="5"/>
      <c r="Z13" s="5"/>
      <c r="AA13" s="11"/>
      <c r="AB13" s="5"/>
      <c r="AC13" s="5"/>
      <c r="AD13" s="5"/>
      <c r="AE13" s="5"/>
      <c r="AF13" s="11"/>
      <c r="AG13" s="5"/>
      <c r="AH13" s="5"/>
      <c r="AI13" s="5"/>
      <c r="AJ13" s="5"/>
      <c r="AK13" s="11"/>
      <c r="AL13" s="11"/>
      <c r="AM13" s="11"/>
      <c r="AN13" s="5"/>
      <c r="AO13" s="11">
        <v>2174</v>
      </c>
    </row>
    <row r="14" spans="1:41" s="10" customFormat="1" ht="15.5" x14ac:dyDescent="0.35">
      <c r="A14" s="9" t="s">
        <v>689</v>
      </c>
      <c r="B14" s="9"/>
      <c r="C14" s="9"/>
      <c r="D14" s="9"/>
      <c r="E14" s="9" t="s">
        <v>701</v>
      </c>
      <c r="F14" s="9"/>
      <c r="G14" s="5"/>
      <c r="H14" s="5"/>
      <c r="I14" s="5"/>
      <c r="J14" s="5"/>
      <c r="K14" s="11"/>
      <c r="L14" s="5"/>
      <c r="M14" s="5"/>
      <c r="N14" s="5"/>
      <c r="O14" s="5"/>
      <c r="P14" s="11"/>
      <c r="Q14" s="5"/>
      <c r="R14" s="5"/>
      <c r="S14" s="5"/>
      <c r="T14" s="5"/>
      <c r="U14" s="5"/>
      <c r="V14" s="11"/>
      <c r="W14" s="5"/>
      <c r="X14" s="5"/>
      <c r="Y14" s="5"/>
      <c r="Z14" s="5"/>
      <c r="AA14" s="11"/>
      <c r="AB14" s="5"/>
      <c r="AC14" s="5"/>
      <c r="AD14" s="5"/>
      <c r="AE14" s="5"/>
      <c r="AF14" s="11"/>
      <c r="AG14" s="5"/>
      <c r="AH14" s="5"/>
      <c r="AI14" s="5"/>
      <c r="AJ14" s="5"/>
      <c r="AK14" s="11"/>
      <c r="AL14" s="11"/>
      <c r="AM14" s="11"/>
      <c r="AN14" s="5"/>
      <c r="AO14" s="11">
        <v>2170</v>
      </c>
    </row>
    <row r="15" spans="1:41" s="10" customFormat="1" ht="15.5" x14ac:dyDescent="0.35">
      <c r="A15" s="9" t="s">
        <v>690</v>
      </c>
      <c r="B15" s="9"/>
      <c r="C15" s="9"/>
      <c r="D15" s="9"/>
      <c r="E15" s="9" t="s">
        <v>703</v>
      </c>
      <c r="F15" s="9"/>
      <c r="G15" s="5"/>
      <c r="H15" s="5"/>
      <c r="I15" s="5"/>
      <c r="J15" s="5"/>
      <c r="K15" s="11"/>
      <c r="L15" s="5"/>
      <c r="M15" s="5"/>
      <c r="N15" s="5"/>
      <c r="O15" s="5"/>
      <c r="P15" s="11"/>
      <c r="Q15" s="5"/>
      <c r="R15" s="5"/>
      <c r="S15" s="5"/>
      <c r="T15" s="5"/>
      <c r="U15" s="5"/>
      <c r="V15" s="11"/>
      <c r="W15" s="5"/>
      <c r="X15" s="5"/>
      <c r="Y15" s="5"/>
      <c r="Z15" s="5"/>
      <c r="AA15" s="11"/>
      <c r="AB15" s="5"/>
      <c r="AC15" s="5"/>
      <c r="AD15" s="5"/>
      <c r="AE15" s="5"/>
      <c r="AF15" s="11"/>
      <c r="AG15" s="5"/>
      <c r="AH15" s="5"/>
      <c r="AI15" s="5"/>
      <c r="AJ15" s="5"/>
      <c r="AK15" s="11"/>
      <c r="AL15" s="11"/>
      <c r="AM15" s="11"/>
      <c r="AN15" s="5"/>
      <c r="AO15" s="11">
        <v>2158</v>
      </c>
    </row>
    <row r="16" spans="1:41" s="30" customFormat="1" ht="10.5" x14ac:dyDescent="0.25">
      <c r="A16" s="31"/>
      <c r="B16" s="31"/>
      <c r="C16" s="31"/>
      <c r="D16" s="31"/>
      <c r="F16" s="31"/>
      <c r="G16" s="32"/>
      <c r="H16" s="32"/>
      <c r="I16" s="32"/>
      <c r="J16" s="32"/>
      <c r="K16" s="33"/>
      <c r="L16" s="32"/>
      <c r="M16" s="32"/>
      <c r="N16" s="32"/>
      <c r="O16" s="32"/>
      <c r="P16" s="33"/>
      <c r="Q16" s="32"/>
      <c r="R16" s="32"/>
      <c r="S16" s="32"/>
      <c r="T16" s="32"/>
      <c r="U16" s="32"/>
      <c r="V16" s="33"/>
      <c r="W16" s="32"/>
      <c r="X16" s="32"/>
      <c r="Y16" s="32"/>
      <c r="Z16" s="32"/>
      <c r="AA16" s="33"/>
      <c r="AB16" s="32"/>
      <c r="AC16" s="32"/>
      <c r="AD16" s="32"/>
      <c r="AE16" s="32"/>
      <c r="AF16" s="33"/>
      <c r="AG16" s="32"/>
      <c r="AH16" s="32"/>
      <c r="AI16" s="32"/>
      <c r="AJ16" s="32"/>
      <c r="AK16" s="33"/>
      <c r="AL16" s="33"/>
      <c r="AM16" s="33"/>
      <c r="AN16" s="32"/>
      <c r="AO16" s="33"/>
    </row>
    <row r="17" spans="1:41" s="12" customFormat="1" ht="15.5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1">
        <v>1</v>
      </c>
      <c r="H17" s="11">
        <v>2</v>
      </c>
      <c r="I17" s="11">
        <v>3</v>
      </c>
      <c r="J17" s="11">
        <v>4</v>
      </c>
      <c r="K17" s="11" t="s">
        <v>296</v>
      </c>
      <c r="L17" s="11">
        <v>1</v>
      </c>
      <c r="M17" s="11">
        <v>2</v>
      </c>
      <c r="N17" s="11">
        <v>3</v>
      </c>
      <c r="O17" s="11">
        <v>4</v>
      </c>
      <c r="P17" s="11" t="s">
        <v>297</v>
      </c>
      <c r="Q17" s="11">
        <v>1</v>
      </c>
      <c r="R17" s="11">
        <v>2</v>
      </c>
      <c r="S17" s="11">
        <v>3</v>
      </c>
      <c r="T17" s="11">
        <v>4</v>
      </c>
      <c r="U17" s="11" t="s">
        <v>298</v>
      </c>
      <c r="V17" s="11" t="s">
        <v>252</v>
      </c>
      <c r="W17" s="11">
        <v>1</v>
      </c>
      <c r="X17" s="11">
        <v>2</v>
      </c>
      <c r="Y17" s="11">
        <v>3</v>
      </c>
      <c r="Z17" s="11">
        <v>4</v>
      </c>
      <c r="AA17" s="11" t="s">
        <v>296</v>
      </c>
      <c r="AB17" s="11">
        <v>1</v>
      </c>
      <c r="AC17" s="11">
        <v>2</v>
      </c>
      <c r="AD17" s="11">
        <v>3</v>
      </c>
      <c r="AE17" s="11">
        <v>4</v>
      </c>
      <c r="AF17" s="11" t="s">
        <v>297</v>
      </c>
      <c r="AG17" s="11">
        <v>1</v>
      </c>
      <c r="AH17" s="11">
        <v>2</v>
      </c>
      <c r="AI17" s="11">
        <v>3</v>
      </c>
      <c r="AJ17" s="11">
        <v>4</v>
      </c>
      <c r="AK17" s="11" t="s">
        <v>298</v>
      </c>
      <c r="AL17" s="11" t="s">
        <v>253</v>
      </c>
      <c r="AM17" s="11" t="s">
        <v>254</v>
      </c>
      <c r="AN17" s="11" t="s">
        <v>255</v>
      </c>
      <c r="AO17" s="11" t="s">
        <v>254</v>
      </c>
    </row>
    <row r="18" spans="1:41" ht="15.5" x14ac:dyDescent="0.35">
      <c r="A18" s="5">
        <v>1</v>
      </c>
      <c r="B18" s="16">
        <v>211</v>
      </c>
      <c r="C18" s="17" t="s">
        <v>473</v>
      </c>
      <c r="D18" s="17" t="s">
        <v>474</v>
      </c>
      <c r="E18" s="16" t="s">
        <v>9</v>
      </c>
      <c r="F18" s="16" t="s">
        <v>228</v>
      </c>
      <c r="G18" s="5">
        <v>98</v>
      </c>
      <c r="H18" s="5">
        <v>99</v>
      </c>
      <c r="I18" s="5">
        <v>96</v>
      </c>
      <c r="J18" s="5">
        <v>98</v>
      </c>
      <c r="K18" s="11">
        <f t="shared" ref="K18:K49" si="0">SUM(G18:J18)</f>
        <v>391</v>
      </c>
      <c r="L18" s="5">
        <v>96</v>
      </c>
      <c r="M18" s="5">
        <v>95</v>
      </c>
      <c r="N18" s="5">
        <v>94</v>
      </c>
      <c r="O18" s="5">
        <v>91</v>
      </c>
      <c r="P18" s="11">
        <f t="shared" ref="P18:P49" si="1">SUM(L18:O18)</f>
        <v>376</v>
      </c>
      <c r="Q18" s="5">
        <v>94</v>
      </c>
      <c r="R18" s="5">
        <v>98</v>
      </c>
      <c r="S18" s="5">
        <v>97</v>
      </c>
      <c r="T18" s="5">
        <v>94</v>
      </c>
      <c r="U18" s="5">
        <f t="shared" ref="U18:U49" si="2">SUM(Q18:T18)</f>
        <v>383</v>
      </c>
      <c r="V18" s="5">
        <f t="shared" ref="V18:V49" si="3">SUM(U18,P18,K18)</f>
        <v>1150</v>
      </c>
      <c r="W18" s="5">
        <v>100</v>
      </c>
      <c r="X18" s="5">
        <v>100</v>
      </c>
      <c r="Y18" s="5">
        <v>97</v>
      </c>
      <c r="Z18" s="5">
        <v>95</v>
      </c>
      <c r="AA18" s="5">
        <f t="shared" ref="AA18:AA49" si="4">SUM(W18:Z18)</f>
        <v>392</v>
      </c>
      <c r="AB18" s="5">
        <v>98</v>
      </c>
      <c r="AC18" s="5">
        <v>95</v>
      </c>
      <c r="AD18" s="5">
        <v>95</v>
      </c>
      <c r="AE18" s="5">
        <v>94</v>
      </c>
      <c r="AF18" s="5">
        <f t="shared" ref="AF18:AF49" si="5">SUM(AB18:AE18)</f>
        <v>382</v>
      </c>
      <c r="AG18" s="5">
        <v>94</v>
      </c>
      <c r="AH18" s="5">
        <v>99</v>
      </c>
      <c r="AI18" s="5">
        <v>95</v>
      </c>
      <c r="AJ18" s="5">
        <v>94</v>
      </c>
      <c r="AK18" s="5">
        <f t="shared" ref="AK18:AK49" si="6">SUM(AG18:AJ18)</f>
        <v>382</v>
      </c>
      <c r="AL18" s="5">
        <f t="shared" ref="AL18:AL49" si="7">SUM(AK18,AF18,AA18)</f>
        <v>1156</v>
      </c>
      <c r="AM18" s="5">
        <f t="shared" ref="AM18:AM49" si="8">SUM(AL18,V18)</f>
        <v>2306</v>
      </c>
      <c r="AN18" s="18">
        <v>99.1</v>
      </c>
      <c r="AO18" s="27">
        <f t="shared" ref="AO18:AO25" si="9">SUM(AM18:AN18)</f>
        <v>2405.1</v>
      </c>
    </row>
    <row r="19" spans="1:41" ht="15.5" x14ac:dyDescent="0.35">
      <c r="A19" s="5">
        <v>2</v>
      </c>
      <c r="B19" s="16">
        <v>250</v>
      </c>
      <c r="C19" s="17" t="s">
        <v>499</v>
      </c>
      <c r="D19" s="17" t="s">
        <v>375</v>
      </c>
      <c r="E19" s="16" t="s">
        <v>9</v>
      </c>
      <c r="F19" s="16" t="s">
        <v>415</v>
      </c>
      <c r="G19" s="5">
        <v>98</v>
      </c>
      <c r="H19" s="5">
        <v>99</v>
      </c>
      <c r="I19" s="5">
        <v>97</v>
      </c>
      <c r="J19" s="5">
        <v>98</v>
      </c>
      <c r="K19" s="11">
        <f t="shared" si="0"/>
        <v>392</v>
      </c>
      <c r="L19" s="5">
        <v>92</v>
      </c>
      <c r="M19" s="5">
        <v>91</v>
      </c>
      <c r="N19" s="5">
        <v>95</v>
      </c>
      <c r="O19" s="5">
        <v>91</v>
      </c>
      <c r="P19" s="11">
        <f t="shared" si="1"/>
        <v>369</v>
      </c>
      <c r="Q19" s="5">
        <v>91</v>
      </c>
      <c r="R19" s="5">
        <v>94</v>
      </c>
      <c r="S19" s="5">
        <v>96</v>
      </c>
      <c r="T19" s="5">
        <v>93</v>
      </c>
      <c r="U19" s="5">
        <f t="shared" si="2"/>
        <v>374</v>
      </c>
      <c r="V19" s="5">
        <f t="shared" si="3"/>
        <v>1135</v>
      </c>
      <c r="W19" s="5">
        <v>97</v>
      </c>
      <c r="X19" s="5">
        <v>99</v>
      </c>
      <c r="Y19" s="5">
        <v>98</v>
      </c>
      <c r="Z19" s="5">
        <v>98</v>
      </c>
      <c r="AA19" s="5">
        <f t="shared" si="4"/>
        <v>392</v>
      </c>
      <c r="AB19" s="5">
        <v>94</v>
      </c>
      <c r="AC19" s="5">
        <v>93</v>
      </c>
      <c r="AD19" s="5">
        <v>93</v>
      </c>
      <c r="AE19" s="5">
        <v>96</v>
      </c>
      <c r="AF19" s="5">
        <f t="shared" si="5"/>
        <v>376</v>
      </c>
      <c r="AG19" s="5">
        <v>98</v>
      </c>
      <c r="AH19" s="5">
        <v>94</v>
      </c>
      <c r="AI19" s="5">
        <v>94</v>
      </c>
      <c r="AJ19" s="5">
        <v>97</v>
      </c>
      <c r="AK19" s="5">
        <f t="shared" si="6"/>
        <v>383</v>
      </c>
      <c r="AL19" s="5">
        <f t="shared" si="7"/>
        <v>1151</v>
      </c>
      <c r="AM19" s="5">
        <f t="shared" si="8"/>
        <v>2286</v>
      </c>
      <c r="AN19" s="18">
        <v>100.5</v>
      </c>
      <c r="AO19" s="27">
        <f t="shared" si="9"/>
        <v>2386.5</v>
      </c>
    </row>
    <row r="20" spans="1:41" ht="15.5" x14ac:dyDescent="0.35">
      <c r="A20" s="5">
        <v>3</v>
      </c>
      <c r="B20" s="16">
        <v>317</v>
      </c>
      <c r="C20" s="17" t="s">
        <v>416</v>
      </c>
      <c r="D20" s="17" t="s">
        <v>361</v>
      </c>
      <c r="E20" s="16" t="s">
        <v>9</v>
      </c>
      <c r="F20" s="16" t="s">
        <v>222</v>
      </c>
      <c r="G20" s="5">
        <v>100</v>
      </c>
      <c r="H20" s="5">
        <v>100</v>
      </c>
      <c r="I20" s="5">
        <v>96</v>
      </c>
      <c r="J20" s="5">
        <v>97</v>
      </c>
      <c r="K20" s="11">
        <f t="shared" si="0"/>
        <v>393</v>
      </c>
      <c r="L20" s="5">
        <v>94</v>
      </c>
      <c r="M20" s="5">
        <v>91</v>
      </c>
      <c r="N20" s="5">
        <v>95</v>
      </c>
      <c r="O20" s="5">
        <v>93</v>
      </c>
      <c r="P20" s="11">
        <f t="shared" si="1"/>
        <v>373</v>
      </c>
      <c r="Q20" s="5">
        <v>96</v>
      </c>
      <c r="R20" s="5">
        <v>99</v>
      </c>
      <c r="S20" s="5">
        <v>94</v>
      </c>
      <c r="T20" s="5">
        <v>95</v>
      </c>
      <c r="U20" s="5">
        <f t="shared" si="2"/>
        <v>384</v>
      </c>
      <c r="V20" s="5">
        <f t="shared" si="3"/>
        <v>1150</v>
      </c>
      <c r="W20" s="5">
        <v>97</v>
      </c>
      <c r="X20" s="5">
        <v>98</v>
      </c>
      <c r="Y20" s="5">
        <v>93</v>
      </c>
      <c r="Z20" s="5">
        <v>96</v>
      </c>
      <c r="AA20" s="5">
        <f t="shared" si="4"/>
        <v>384</v>
      </c>
      <c r="AB20" s="5">
        <v>93</v>
      </c>
      <c r="AC20" s="5">
        <v>94</v>
      </c>
      <c r="AD20" s="5">
        <v>92</v>
      </c>
      <c r="AE20" s="5">
        <v>93</v>
      </c>
      <c r="AF20" s="5">
        <f t="shared" si="5"/>
        <v>372</v>
      </c>
      <c r="AG20" s="5">
        <v>94</v>
      </c>
      <c r="AH20" s="5">
        <v>95</v>
      </c>
      <c r="AI20" s="5">
        <v>94</v>
      </c>
      <c r="AJ20" s="5">
        <v>99</v>
      </c>
      <c r="AK20" s="5">
        <f t="shared" si="6"/>
        <v>382</v>
      </c>
      <c r="AL20" s="5">
        <f t="shared" si="7"/>
        <v>1138</v>
      </c>
      <c r="AM20" s="5">
        <f t="shared" si="8"/>
        <v>2288</v>
      </c>
      <c r="AN20" s="18">
        <v>98.4</v>
      </c>
      <c r="AO20" s="27">
        <f t="shared" si="9"/>
        <v>2386.4</v>
      </c>
    </row>
    <row r="21" spans="1:41" ht="15.5" x14ac:dyDescent="0.35">
      <c r="A21" s="5">
        <v>4</v>
      </c>
      <c r="B21" s="16">
        <v>296</v>
      </c>
      <c r="C21" s="17" t="s">
        <v>360</v>
      </c>
      <c r="D21" s="17" t="s">
        <v>361</v>
      </c>
      <c r="E21" s="16" t="s">
        <v>9</v>
      </c>
      <c r="F21" s="16" t="s">
        <v>235</v>
      </c>
      <c r="G21" s="5">
        <v>96</v>
      </c>
      <c r="H21" s="5">
        <v>99</v>
      </c>
      <c r="I21" s="5">
        <v>99</v>
      </c>
      <c r="J21" s="5">
        <v>98</v>
      </c>
      <c r="K21" s="11">
        <f t="shared" si="0"/>
        <v>392</v>
      </c>
      <c r="L21" s="5">
        <v>96</v>
      </c>
      <c r="M21" s="5">
        <v>94</v>
      </c>
      <c r="N21" s="5">
        <v>92</v>
      </c>
      <c r="O21" s="5">
        <v>97</v>
      </c>
      <c r="P21" s="11">
        <f t="shared" si="1"/>
        <v>379</v>
      </c>
      <c r="Q21" s="5">
        <v>96</v>
      </c>
      <c r="R21" s="5">
        <v>93</v>
      </c>
      <c r="S21" s="5">
        <v>92</v>
      </c>
      <c r="T21" s="5">
        <v>96</v>
      </c>
      <c r="U21" s="5">
        <f t="shared" si="2"/>
        <v>377</v>
      </c>
      <c r="V21" s="5">
        <f t="shared" si="3"/>
        <v>1148</v>
      </c>
      <c r="W21" s="5">
        <v>98</v>
      </c>
      <c r="X21" s="5">
        <v>98</v>
      </c>
      <c r="Y21" s="5">
        <v>100</v>
      </c>
      <c r="Z21" s="5">
        <v>97</v>
      </c>
      <c r="AA21" s="5">
        <f t="shared" si="4"/>
        <v>393</v>
      </c>
      <c r="AB21" s="5">
        <v>92</v>
      </c>
      <c r="AC21" s="5">
        <v>94</v>
      </c>
      <c r="AD21" s="5">
        <v>94</v>
      </c>
      <c r="AE21" s="5">
        <v>91</v>
      </c>
      <c r="AF21" s="5">
        <f t="shared" si="5"/>
        <v>371</v>
      </c>
      <c r="AG21" s="5">
        <v>94</v>
      </c>
      <c r="AH21" s="5">
        <v>98</v>
      </c>
      <c r="AI21" s="5">
        <v>97</v>
      </c>
      <c r="AJ21" s="5">
        <v>92</v>
      </c>
      <c r="AK21" s="5">
        <f t="shared" si="6"/>
        <v>381</v>
      </c>
      <c r="AL21" s="5">
        <f t="shared" si="7"/>
        <v>1145</v>
      </c>
      <c r="AM21" s="5">
        <f t="shared" si="8"/>
        <v>2293</v>
      </c>
      <c r="AN21" s="18">
        <v>92.7</v>
      </c>
      <c r="AO21" s="27">
        <f t="shared" si="9"/>
        <v>2385.6999999999998</v>
      </c>
    </row>
    <row r="22" spans="1:41" ht="15.5" x14ac:dyDescent="0.35">
      <c r="A22" s="5">
        <v>5</v>
      </c>
      <c r="B22" s="16">
        <v>255</v>
      </c>
      <c r="C22" s="17" t="s">
        <v>453</v>
      </c>
      <c r="D22" s="17" t="s">
        <v>454</v>
      </c>
      <c r="E22" s="16" t="s">
        <v>9</v>
      </c>
      <c r="F22" s="16" t="s">
        <v>212</v>
      </c>
      <c r="G22" s="5">
        <v>97</v>
      </c>
      <c r="H22" s="5">
        <v>100</v>
      </c>
      <c r="I22" s="5">
        <v>97</v>
      </c>
      <c r="J22" s="5">
        <v>97</v>
      </c>
      <c r="K22" s="11">
        <f t="shared" si="0"/>
        <v>391</v>
      </c>
      <c r="L22" s="5">
        <v>93</v>
      </c>
      <c r="M22" s="5">
        <v>90</v>
      </c>
      <c r="N22" s="5">
        <v>94</v>
      </c>
      <c r="O22" s="5">
        <v>92</v>
      </c>
      <c r="P22" s="11">
        <f t="shared" si="1"/>
        <v>369</v>
      </c>
      <c r="Q22" s="5">
        <v>97</v>
      </c>
      <c r="R22" s="5">
        <v>96</v>
      </c>
      <c r="S22" s="5">
        <v>97</v>
      </c>
      <c r="T22" s="5">
        <v>96</v>
      </c>
      <c r="U22" s="5">
        <f t="shared" si="2"/>
        <v>386</v>
      </c>
      <c r="V22" s="5">
        <f t="shared" si="3"/>
        <v>1146</v>
      </c>
      <c r="W22" s="5">
        <v>98</v>
      </c>
      <c r="X22" s="5">
        <v>96</v>
      </c>
      <c r="Y22" s="5">
        <v>95</v>
      </c>
      <c r="Z22" s="5">
        <v>96</v>
      </c>
      <c r="AA22" s="5">
        <f t="shared" si="4"/>
        <v>385</v>
      </c>
      <c r="AB22" s="5">
        <v>91</v>
      </c>
      <c r="AC22" s="5">
        <v>94</v>
      </c>
      <c r="AD22" s="5">
        <v>95</v>
      </c>
      <c r="AE22" s="5">
        <v>96</v>
      </c>
      <c r="AF22" s="5">
        <f t="shared" si="5"/>
        <v>376</v>
      </c>
      <c r="AG22" s="5">
        <v>93</v>
      </c>
      <c r="AH22" s="5">
        <v>96</v>
      </c>
      <c r="AI22" s="5">
        <v>96</v>
      </c>
      <c r="AJ22" s="5">
        <v>97</v>
      </c>
      <c r="AK22" s="5">
        <f t="shared" si="6"/>
        <v>382</v>
      </c>
      <c r="AL22" s="5">
        <f t="shared" si="7"/>
        <v>1143</v>
      </c>
      <c r="AM22" s="5">
        <f t="shared" si="8"/>
        <v>2289</v>
      </c>
      <c r="AN22" s="18">
        <v>95.9</v>
      </c>
      <c r="AO22" s="27">
        <f t="shared" si="9"/>
        <v>2384.9</v>
      </c>
    </row>
    <row r="23" spans="1:41" ht="15.5" x14ac:dyDescent="0.35">
      <c r="A23" s="5">
        <v>6</v>
      </c>
      <c r="B23" s="16">
        <v>150</v>
      </c>
      <c r="C23" s="17" t="s">
        <v>356</v>
      </c>
      <c r="D23" s="17" t="s">
        <v>357</v>
      </c>
      <c r="E23" s="16" t="s">
        <v>9</v>
      </c>
      <c r="F23" s="16" t="s">
        <v>237</v>
      </c>
      <c r="G23" s="5">
        <v>99</v>
      </c>
      <c r="H23" s="5">
        <v>99</v>
      </c>
      <c r="I23" s="5">
        <v>100</v>
      </c>
      <c r="J23" s="5">
        <v>97</v>
      </c>
      <c r="K23" s="11">
        <f t="shared" si="0"/>
        <v>395</v>
      </c>
      <c r="L23" s="5">
        <v>93</v>
      </c>
      <c r="M23" s="5">
        <v>95</v>
      </c>
      <c r="N23" s="5">
        <v>92</v>
      </c>
      <c r="O23" s="5">
        <v>90</v>
      </c>
      <c r="P23" s="11">
        <f t="shared" si="1"/>
        <v>370</v>
      </c>
      <c r="Q23" s="5">
        <v>96</v>
      </c>
      <c r="R23" s="5">
        <v>91</v>
      </c>
      <c r="S23" s="5">
        <v>95</v>
      </c>
      <c r="T23" s="5">
        <v>98</v>
      </c>
      <c r="U23" s="5">
        <f t="shared" si="2"/>
        <v>380</v>
      </c>
      <c r="V23" s="5">
        <f t="shared" si="3"/>
        <v>1145</v>
      </c>
      <c r="W23" s="5">
        <v>98</v>
      </c>
      <c r="X23" s="5">
        <v>98</v>
      </c>
      <c r="Y23" s="5">
        <v>98</v>
      </c>
      <c r="Z23" s="5">
        <v>99</v>
      </c>
      <c r="AA23" s="5">
        <f t="shared" si="4"/>
        <v>393</v>
      </c>
      <c r="AB23" s="5">
        <v>94</v>
      </c>
      <c r="AC23" s="5">
        <v>94</v>
      </c>
      <c r="AD23" s="5">
        <v>92</v>
      </c>
      <c r="AE23" s="5">
        <v>94</v>
      </c>
      <c r="AF23" s="5">
        <f t="shared" si="5"/>
        <v>374</v>
      </c>
      <c r="AG23" s="5">
        <v>95</v>
      </c>
      <c r="AH23" s="5">
        <v>95</v>
      </c>
      <c r="AI23" s="5">
        <v>93</v>
      </c>
      <c r="AJ23" s="5">
        <v>96</v>
      </c>
      <c r="AK23" s="5">
        <f t="shared" si="6"/>
        <v>379</v>
      </c>
      <c r="AL23" s="5">
        <f t="shared" si="7"/>
        <v>1146</v>
      </c>
      <c r="AM23" s="5">
        <f t="shared" si="8"/>
        <v>2291</v>
      </c>
      <c r="AN23" s="18">
        <v>92.5</v>
      </c>
      <c r="AO23" s="27">
        <f t="shared" si="9"/>
        <v>2383.5</v>
      </c>
    </row>
    <row r="24" spans="1:41" ht="15.5" x14ac:dyDescent="0.35">
      <c r="A24" s="5">
        <v>7</v>
      </c>
      <c r="B24" s="16">
        <v>169</v>
      </c>
      <c r="C24" s="17" t="s">
        <v>485</v>
      </c>
      <c r="D24" s="17" t="s">
        <v>486</v>
      </c>
      <c r="E24" s="16" t="s">
        <v>9</v>
      </c>
      <c r="F24" s="16" t="s">
        <v>233</v>
      </c>
      <c r="G24" s="5">
        <v>97</v>
      </c>
      <c r="H24" s="5">
        <v>99</v>
      </c>
      <c r="I24" s="5">
        <v>98</v>
      </c>
      <c r="J24" s="5">
        <v>99</v>
      </c>
      <c r="K24" s="11">
        <f t="shared" si="0"/>
        <v>393</v>
      </c>
      <c r="L24" s="5">
        <v>94</v>
      </c>
      <c r="M24" s="5">
        <v>93</v>
      </c>
      <c r="N24" s="5">
        <v>89</v>
      </c>
      <c r="O24" s="5">
        <v>92</v>
      </c>
      <c r="P24" s="11">
        <f t="shared" si="1"/>
        <v>368</v>
      </c>
      <c r="Q24" s="5">
        <v>94</v>
      </c>
      <c r="R24" s="5">
        <v>89</v>
      </c>
      <c r="S24" s="5">
        <v>94</v>
      </c>
      <c r="T24" s="5">
        <v>97</v>
      </c>
      <c r="U24" s="5">
        <f t="shared" si="2"/>
        <v>374</v>
      </c>
      <c r="V24" s="5">
        <f t="shared" si="3"/>
        <v>1135</v>
      </c>
      <c r="W24" s="5">
        <v>99</v>
      </c>
      <c r="X24" s="5">
        <v>98</v>
      </c>
      <c r="Y24" s="5">
        <v>98</v>
      </c>
      <c r="Z24" s="5">
        <v>98</v>
      </c>
      <c r="AA24" s="5">
        <f t="shared" si="4"/>
        <v>393</v>
      </c>
      <c r="AB24" s="5">
        <v>98</v>
      </c>
      <c r="AC24" s="5">
        <v>92</v>
      </c>
      <c r="AD24" s="5">
        <v>94</v>
      </c>
      <c r="AE24" s="5">
        <v>95</v>
      </c>
      <c r="AF24" s="5">
        <f t="shared" si="5"/>
        <v>379</v>
      </c>
      <c r="AG24" s="5">
        <v>95</v>
      </c>
      <c r="AH24" s="5">
        <v>98</v>
      </c>
      <c r="AI24" s="5">
        <v>93</v>
      </c>
      <c r="AJ24" s="5">
        <v>94</v>
      </c>
      <c r="AK24" s="5">
        <f t="shared" si="6"/>
        <v>380</v>
      </c>
      <c r="AL24" s="5">
        <f t="shared" si="7"/>
        <v>1152</v>
      </c>
      <c r="AM24" s="5">
        <f t="shared" si="8"/>
        <v>2287</v>
      </c>
      <c r="AN24" s="18">
        <v>96.1</v>
      </c>
      <c r="AO24" s="27">
        <f t="shared" si="9"/>
        <v>2383.1</v>
      </c>
    </row>
    <row r="25" spans="1:41" ht="15.5" x14ac:dyDescent="0.35">
      <c r="A25" s="5">
        <v>8</v>
      </c>
      <c r="B25" s="16">
        <v>190</v>
      </c>
      <c r="C25" s="17" t="s">
        <v>479</v>
      </c>
      <c r="D25" s="17" t="s">
        <v>397</v>
      </c>
      <c r="E25" s="16" t="s">
        <v>9</v>
      </c>
      <c r="F25" s="16" t="s">
        <v>215</v>
      </c>
      <c r="G25" s="5">
        <v>98</v>
      </c>
      <c r="H25" s="5">
        <v>99</v>
      </c>
      <c r="I25" s="5">
        <v>98</v>
      </c>
      <c r="J25" s="5">
        <v>99</v>
      </c>
      <c r="K25" s="11">
        <f t="shared" si="0"/>
        <v>394</v>
      </c>
      <c r="L25" s="5">
        <v>95</v>
      </c>
      <c r="M25" s="5">
        <v>92</v>
      </c>
      <c r="N25" s="5">
        <v>92</v>
      </c>
      <c r="O25" s="5">
        <v>88</v>
      </c>
      <c r="P25" s="11">
        <f t="shared" si="1"/>
        <v>367</v>
      </c>
      <c r="Q25" s="5">
        <v>91</v>
      </c>
      <c r="R25" s="5">
        <v>93</v>
      </c>
      <c r="S25" s="5">
        <v>94</v>
      </c>
      <c r="T25" s="5">
        <v>90</v>
      </c>
      <c r="U25" s="5">
        <f t="shared" si="2"/>
        <v>368</v>
      </c>
      <c r="V25" s="5">
        <f t="shared" si="3"/>
        <v>1129</v>
      </c>
      <c r="W25" s="5">
        <v>98</v>
      </c>
      <c r="X25" s="5">
        <v>100</v>
      </c>
      <c r="Y25" s="5">
        <v>99</v>
      </c>
      <c r="Z25" s="5">
        <v>98</v>
      </c>
      <c r="AA25" s="5">
        <f t="shared" si="4"/>
        <v>395</v>
      </c>
      <c r="AB25" s="5">
        <v>95</v>
      </c>
      <c r="AC25" s="5">
        <v>93</v>
      </c>
      <c r="AD25" s="5">
        <v>93</v>
      </c>
      <c r="AE25" s="5">
        <v>92</v>
      </c>
      <c r="AF25" s="5">
        <f t="shared" si="5"/>
        <v>373</v>
      </c>
      <c r="AG25" s="5">
        <v>95</v>
      </c>
      <c r="AH25" s="5">
        <v>95</v>
      </c>
      <c r="AI25" s="5">
        <v>95</v>
      </c>
      <c r="AJ25" s="5">
        <v>96</v>
      </c>
      <c r="AK25" s="5">
        <f t="shared" si="6"/>
        <v>381</v>
      </c>
      <c r="AL25" s="5">
        <f t="shared" si="7"/>
        <v>1149</v>
      </c>
      <c r="AM25" s="5">
        <f t="shared" si="8"/>
        <v>2278</v>
      </c>
      <c r="AN25" s="18">
        <v>97.5</v>
      </c>
      <c r="AO25" s="27">
        <f t="shared" si="9"/>
        <v>2375.5</v>
      </c>
    </row>
    <row r="26" spans="1:41" ht="15.5" x14ac:dyDescent="0.35">
      <c r="A26" s="5">
        <v>9</v>
      </c>
      <c r="B26" s="16">
        <v>175</v>
      </c>
      <c r="C26" s="17" t="s">
        <v>404</v>
      </c>
      <c r="D26" s="17" t="s">
        <v>405</v>
      </c>
      <c r="E26" s="16" t="s">
        <v>9</v>
      </c>
      <c r="F26" s="16" t="s">
        <v>222</v>
      </c>
      <c r="G26" s="5">
        <v>97</v>
      </c>
      <c r="H26" s="5">
        <v>98</v>
      </c>
      <c r="I26" s="5">
        <v>100</v>
      </c>
      <c r="J26" s="5">
        <v>99</v>
      </c>
      <c r="K26" s="11">
        <f t="shared" si="0"/>
        <v>394</v>
      </c>
      <c r="L26" s="5">
        <v>96</v>
      </c>
      <c r="M26" s="5">
        <v>94</v>
      </c>
      <c r="N26" s="5">
        <v>94</v>
      </c>
      <c r="O26" s="5">
        <v>86</v>
      </c>
      <c r="P26" s="11">
        <f t="shared" si="1"/>
        <v>370</v>
      </c>
      <c r="Q26" s="5">
        <v>95</v>
      </c>
      <c r="R26" s="5">
        <v>91</v>
      </c>
      <c r="S26" s="5">
        <v>94</v>
      </c>
      <c r="T26" s="5">
        <v>94</v>
      </c>
      <c r="U26" s="5">
        <f t="shared" si="2"/>
        <v>374</v>
      </c>
      <c r="V26" s="5">
        <f t="shared" si="3"/>
        <v>1138</v>
      </c>
      <c r="W26" s="5">
        <v>100</v>
      </c>
      <c r="X26" s="5">
        <v>100</v>
      </c>
      <c r="Y26" s="5">
        <v>100</v>
      </c>
      <c r="Z26" s="5">
        <v>99</v>
      </c>
      <c r="AA26" s="5">
        <f t="shared" si="4"/>
        <v>399</v>
      </c>
      <c r="AB26" s="5">
        <v>91</v>
      </c>
      <c r="AC26" s="5">
        <v>94</v>
      </c>
      <c r="AD26" s="5">
        <v>91</v>
      </c>
      <c r="AE26" s="5">
        <v>88</v>
      </c>
      <c r="AF26" s="5">
        <f t="shared" si="5"/>
        <v>364</v>
      </c>
      <c r="AG26" s="5">
        <v>91</v>
      </c>
      <c r="AH26" s="5">
        <v>95</v>
      </c>
      <c r="AI26" s="5">
        <v>94</v>
      </c>
      <c r="AJ26" s="5">
        <v>93</v>
      </c>
      <c r="AK26" s="5">
        <f t="shared" si="6"/>
        <v>373</v>
      </c>
      <c r="AL26" s="5">
        <f t="shared" si="7"/>
        <v>1136</v>
      </c>
      <c r="AM26" s="5">
        <f t="shared" si="8"/>
        <v>2274</v>
      </c>
      <c r="AN26" s="5"/>
    </row>
    <row r="27" spans="1:41" ht="15.5" x14ac:dyDescent="0.35">
      <c r="A27" s="5">
        <v>10</v>
      </c>
      <c r="B27" s="16">
        <v>107</v>
      </c>
      <c r="C27" s="17" t="s">
        <v>396</v>
      </c>
      <c r="D27" s="17" t="s">
        <v>397</v>
      </c>
      <c r="E27" s="16" t="s">
        <v>6</v>
      </c>
      <c r="F27" s="16" t="s">
        <v>227</v>
      </c>
      <c r="G27" s="5">
        <v>98</v>
      </c>
      <c r="H27" s="5">
        <v>100</v>
      </c>
      <c r="I27" s="5">
        <v>98</v>
      </c>
      <c r="J27" s="5">
        <v>98</v>
      </c>
      <c r="K27" s="11">
        <f t="shared" si="0"/>
        <v>394</v>
      </c>
      <c r="L27" s="5">
        <v>90</v>
      </c>
      <c r="M27" s="5">
        <v>91</v>
      </c>
      <c r="N27" s="5">
        <v>88</v>
      </c>
      <c r="O27" s="5">
        <v>89</v>
      </c>
      <c r="P27" s="11">
        <f t="shared" si="1"/>
        <v>358</v>
      </c>
      <c r="Q27" s="5">
        <v>95</v>
      </c>
      <c r="R27" s="5">
        <v>93</v>
      </c>
      <c r="S27" s="5">
        <v>90</v>
      </c>
      <c r="T27" s="5">
        <v>96</v>
      </c>
      <c r="U27" s="5">
        <f t="shared" si="2"/>
        <v>374</v>
      </c>
      <c r="V27" s="5">
        <f t="shared" si="3"/>
        <v>1126</v>
      </c>
      <c r="W27" s="5">
        <v>98</v>
      </c>
      <c r="X27" s="5">
        <v>98</v>
      </c>
      <c r="Y27" s="5">
        <v>98</v>
      </c>
      <c r="Z27" s="5">
        <v>100</v>
      </c>
      <c r="AA27" s="5">
        <f t="shared" si="4"/>
        <v>394</v>
      </c>
      <c r="AB27" s="5">
        <v>91</v>
      </c>
      <c r="AC27" s="5">
        <v>93</v>
      </c>
      <c r="AD27" s="5">
        <v>95</v>
      </c>
      <c r="AE27" s="5">
        <v>94</v>
      </c>
      <c r="AF27" s="5">
        <f t="shared" si="5"/>
        <v>373</v>
      </c>
      <c r="AG27" s="5">
        <v>94</v>
      </c>
      <c r="AH27" s="5">
        <v>93</v>
      </c>
      <c r="AI27" s="5">
        <v>95</v>
      </c>
      <c r="AJ27" s="5">
        <v>97</v>
      </c>
      <c r="AK27" s="5">
        <f t="shared" si="6"/>
        <v>379</v>
      </c>
      <c r="AL27" s="5">
        <f t="shared" si="7"/>
        <v>1146</v>
      </c>
      <c r="AM27" s="5">
        <f t="shared" si="8"/>
        <v>2272</v>
      </c>
      <c r="AN27" s="5"/>
    </row>
    <row r="28" spans="1:41" ht="15.5" x14ac:dyDescent="0.35">
      <c r="A28" s="5">
        <v>11</v>
      </c>
      <c r="B28" s="16">
        <v>153</v>
      </c>
      <c r="C28" s="17" t="s">
        <v>376</v>
      </c>
      <c r="D28" s="17" t="s">
        <v>377</v>
      </c>
      <c r="E28" s="16" t="s">
        <v>6</v>
      </c>
      <c r="F28" s="16" t="s">
        <v>231</v>
      </c>
      <c r="G28" s="5">
        <v>100</v>
      </c>
      <c r="H28" s="5">
        <v>93</v>
      </c>
      <c r="I28" s="5">
        <v>95</v>
      </c>
      <c r="J28" s="5">
        <v>98</v>
      </c>
      <c r="K28" s="11">
        <f t="shared" si="0"/>
        <v>386</v>
      </c>
      <c r="L28" s="5">
        <v>92</v>
      </c>
      <c r="M28" s="5">
        <v>96</v>
      </c>
      <c r="N28" s="5">
        <v>94</v>
      </c>
      <c r="O28" s="5">
        <v>95</v>
      </c>
      <c r="P28" s="11">
        <f t="shared" si="1"/>
        <v>377</v>
      </c>
      <c r="Q28" s="5">
        <v>93</v>
      </c>
      <c r="R28" s="5">
        <v>96</v>
      </c>
      <c r="S28" s="5">
        <v>96</v>
      </c>
      <c r="T28" s="5">
        <v>95</v>
      </c>
      <c r="U28" s="5">
        <f t="shared" si="2"/>
        <v>380</v>
      </c>
      <c r="V28" s="5">
        <f t="shared" si="3"/>
        <v>1143</v>
      </c>
      <c r="W28" s="5">
        <v>97</v>
      </c>
      <c r="X28" s="5">
        <v>99</v>
      </c>
      <c r="Y28" s="5">
        <v>97</v>
      </c>
      <c r="Z28" s="5">
        <v>97</v>
      </c>
      <c r="AA28" s="5">
        <f t="shared" si="4"/>
        <v>390</v>
      </c>
      <c r="AB28" s="5">
        <v>92</v>
      </c>
      <c r="AC28" s="5">
        <v>90</v>
      </c>
      <c r="AD28" s="5">
        <v>92</v>
      </c>
      <c r="AE28" s="5">
        <v>89</v>
      </c>
      <c r="AF28" s="5">
        <f t="shared" si="5"/>
        <v>363</v>
      </c>
      <c r="AG28" s="5">
        <v>96</v>
      </c>
      <c r="AH28" s="5">
        <v>93</v>
      </c>
      <c r="AI28" s="5">
        <v>95</v>
      </c>
      <c r="AJ28" s="5">
        <v>92</v>
      </c>
      <c r="AK28" s="5">
        <f t="shared" si="6"/>
        <v>376</v>
      </c>
      <c r="AL28" s="5">
        <f t="shared" si="7"/>
        <v>1129</v>
      </c>
      <c r="AM28" s="5">
        <f t="shared" si="8"/>
        <v>2272</v>
      </c>
      <c r="AN28" s="5"/>
    </row>
    <row r="29" spans="1:41" ht="15.5" x14ac:dyDescent="0.35">
      <c r="A29" s="5">
        <v>12</v>
      </c>
      <c r="B29" s="16">
        <v>302</v>
      </c>
      <c r="C29" s="17" t="s">
        <v>438</v>
      </c>
      <c r="D29" s="17" t="s">
        <v>676</v>
      </c>
      <c r="E29" s="16" t="s">
        <v>6</v>
      </c>
      <c r="F29" s="16" t="s">
        <v>224</v>
      </c>
      <c r="G29" s="5">
        <v>100</v>
      </c>
      <c r="H29" s="5">
        <v>96</v>
      </c>
      <c r="I29" s="5">
        <v>98</v>
      </c>
      <c r="J29" s="5">
        <v>99</v>
      </c>
      <c r="K29" s="11">
        <f t="shared" si="0"/>
        <v>393</v>
      </c>
      <c r="L29" s="5">
        <v>98</v>
      </c>
      <c r="M29" s="5">
        <v>95</v>
      </c>
      <c r="N29" s="5">
        <v>91</v>
      </c>
      <c r="O29" s="5">
        <v>92</v>
      </c>
      <c r="P29" s="11">
        <f t="shared" si="1"/>
        <v>376</v>
      </c>
      <c r="Q29" s="5">
        <v>90</v>
      </c>
      <c r="R29" s="5">
        <v>91</v>
      </c>
      <c r="S29" s="5">
        <v>97</v>
      </c>
      <c r="T29" s="5">
        <v>92</v>
      </c>
      <c r="U29" s="5">
        <f t="shared" si="2"/>
        <v>370</v>
      </c>
      <c r="V29" s="5">
        <f t="shared" si="3"/>
        <v>1139</v>
      </c>
      <c r="W29" s="5">
        <v>96</v>
      </c>
      <c r="X29" s="5">
        <v>98</v>
      </c>
      <c r="Y29" s="5">
        <v>99</v>
      </c>
      <c r="Z29" s="5">
        <v>98</v>
      </c>
      <c r="AA29" s="5">
        <f t="shared" si="4"/>
        <v>391</v>
      </c>
      <c r="AB29" s="5">
        <v>91</v>
      </c>
      <c r="AC29" s="5">
        <v>92</v>
      </c>
      <c r="AD29" s="5">
        <v>91</v>
      </c>
      <c r="AE29" s="5">
        <v>91</v>
      </c>
      <c r="AF29" s="5">
        <f t="shared" si="5"/>
        <v>365</v>
      </c>
      <c r="AG29" s="5">
        <v>93</v>
      </c>
      <c r="AH29" s="5">
        <v>94</v>
      </c>
      <c r="AI29" s="5">
        <v>92</v>
      </c>
      <c r="AJ29" s="5">
        <v>97</v>
      </c>
      <c r="AK29" s="5">
        <f t="shared" si="6"/>
        <v>376</v>
      </c>
      <c r="AL29" s="5">
        <f t="shared" si="7"/>
        <v>1132</v>
      </c>
      <c r="AM29" s="5">
        <f t="shared" si="8"/>
        <v>2271</v>
      </c>
      <c r="AN29" s="5"/>
    </row>
    <row r="30" spans="1:41" ht="15.5" x14ac:dyDescent="0.35">
      <c r="A30" s="5">
        <v>13</v>
      </c>
      <c r="B30" s="16">
        <v>164</v>
      </c>
      <c r="C30" s="17" t="s">
        <v>392</v>
      </c>
      <c r="D30" s="17" t="s">
        <v>393</v>
      </c>
      <c r="E30" s="16" t="s">
        <v>9</v>
      </c>
      <c r="F30" s="16" t="s">
        <v>229</v>
      </c>
      <c r="G30" s="5">
        <v>99</v>
      </c>
      <c r="H30" s="5">
        <v>97</v>
      </c>
      <c r="I30" s="5">
        <v>98</v>
      </c>
      <c r="J30" s="5">
        <v>96</v>
      </c>
      <c r="K30" s="11">
        <f t="shared" si="0"/>
        <v>390</v>
      </c>
      <c r="L30" s="5">
        <v>93</v>
      </c>
      <c r="M30" s="5">
        <v>91</v>
      </c>
      <c r="N30" s="5">
        <v>92</v>
      </c>
      <c r="O30" s="5">
        <v>91</v>
      </c>
      <c r="P30" s="11">
        <f t="shared" si="1"/>
        <v>367</v>
      </c>
      <c r="Q30" s="5">
        <v>94</v>
      </c>
      <c r="R30" s="5">
        <v>94</v>
      </c>
      <c r="S30" s="5">
        <v>92</v>
      </c>
      <c r="T30" s="5">
        <v>96</v>
      </c>
      <c r="U30" s="5">
        <f t="shared" si="2"/>
        <v>376</v>
      </c>
      <c r="V30" s="5">
        <f t="shared" si="3"/>
        <v>1133</v>
      </c>
      <c r="W30" s="5">
        <v>98</v>
      </c>
      <c r="X30" s="5">
        <v>97</v>
      </c>
      <c r="Y30" s="5">
        <v>96</v>
      </c>
      <c r="Z30" s="5">
        <v>97</v>
      </c>
      <c r="AA30" s="5">
        <f t="shared" si="4"/>
        <v>388</v>
      </c>
      <c r="AB30" s="5">
        <v>97</v>
      </c>
      <c r="AC30" s="5">
        <v>90</v>
      </c>
      <c r="AD30" s="5">
        <v>88</v>
      </c>
      <c r="AE30" s="5">
        <v>94</v>
      </c>
      <c r="AF30" s="5">
        <f t="shared" si="5"/>
        <v>369</v>
      </c>
      <c r="AG30" s="5">
        <v>90</v>
      </c>
      <c r="AH30" s="5">
        <v>98</v>
      </c>
      <c r="AI30" s="5">
        <v>97</v>
      </c>
      <c r="AJ30" s="5">
        <v>93</v>
      </c>
      <c r="AK30" s="5">
        <f t="shared" si="6"/>
        <v>378</v>
      </c>
      <c r="AL30" s="5">
        <f t="shared" si="7"/>
        <v>1135</v>
      </c>
      <c r="AM30" s="5">
        <f t="shared" si="8"/>
        <v>2268</v>
      </c>
      <c r="AN30" s="5"/>
    </row>
    <row r="31" spans="1:41" ht="15.5" x14ac:dyDescent="0.35">
      <c r="A31" s="5">
        <v>14</v>
      </c>
      <c r="B31" s="16">
        <v>279</v>
      </c>
      <c r="C31" s="17" t="s">
        <v>380</v>
      </c>
      <c r="D31" s="17" t="s">
        <v>361</v>
      </c>
      <c r="E31" s="16" t="s">
        <v>9</v>
      </c>
      <c r="F31" s="16" t="s">
        <v>212</v>
      </c>
      <c r="G31" s="5">
        <v>96</v>
      </c>
      <c r="H31" s="5">
        <v>98</v>
      </c>
      <c r="I31" s="5">
        <v>95</v>
      </c>
      <c r="J31" s="5">
        <v>95</v>
      </c>
      <c r="K31" s="11">
        <f t="shared" si="0"/>
        <v>384</v>
      </c>
      <c r="L31" s="5">
        <v>91</v>
      </c>
      <c r="M31" s="5">
        <v>97</v>
      </c>
      <c r="N31" s="5">
        <v>92</v>
      </c>
      <c r="O31" s="5">
        <v>92</v>
      </c>
      <c r="P31" s="11">
        <f t="shared" si="1"/>
        <v>372</v>
      </c>
      <c r="Q31" s="5">
        <v>96</v>
      </c>
      <c r="R31" s="5">
        <v>97</v>
      </c>
      <c r="S31" s="5">
        <v>94</v>
      </c>
      <c r="T31" s="5">
        <v>99</v>
      </c>
      <c r="U31" s="5">
        <f t="shared" si="2"/>
        <v>386</v>
      </c>
      <c r="V31" s="5">
        <f t="shared" si="3"/>
        <v>1142</v>
      </c>
      <c r="W31" s="5">
        <v>89</v>
      </c>
      <c r="X31" s="5">
        <v>98</v>
      </c>
      <c r="Y31" s="5">
        <v>98</v>
      </c>
      <c r="Z31" s="5">
        <v>97</v>
      </c>
      <c r="AA31" s="5">
        <f t="shared" si="4"/>
        <v>382</v>
      </c>
      <c r="AB31" s="5">
        <v>89</v>
      </c>
      <c r="AC31" s="5">
        <v>93</v>
      </c>
      <c r="AD31" s="5">
        <v>93</v>
      </c>
      <c r="AE31" s="5">
        <v>95</v>
      </c>
      <c r="AF31" s="5">
        <f t="shared" si="5"/>
        <v>370</v>
      </c>
      <c r="AG31" s="5">
        <v>93</v>
      </c>
      <c r="AH31" s="5">
        <v>93</v>
      </c>
      <c r="AI31" s="5">
        <v>93</v>
      </c>
      <c r="AJ31" s="5">
        <v>93</v>
      </c>
      <c r="AK31" s="5">
        <f t="shared" si="6"/>
        <v>372</v>
      </c>
      <c r="AL31" s="5">
        <f t="shared" si="7"/>
        <v>1124</v>
      </c>
      <c r="AM31" s="5">
        <f t="shared" si="8"/>
        <v>2266</v>
      </c>
      <c r="AN31" s="5"/>
    </row>
    <row r="32" spans="1:41" ht="15.5" x14ac:dyDescent="0.35">
      <c r="A32" s="5">
        <v>15</v>
      </c>
      <c r="B32" s="16">
        <v>299</v>
      </c>
      <c r="C32" s="17" t="s">
        <v>374</v>
      </c>
      <c r="D32" s="17" t="s">
        <v>375</v>
      </c>
      <c r="E32" s="16" t="s">
        <v>9</v>
      </c>
      <c r="F32" s="16" t="s">
        <v>238</v>
      </c>
      <c r="G32" s="5">
        <v>96</v>
      </c>
      <c r="H32" s="5">
        <v>99</v>
      </c>
      <c r="I32" s="5">
        <v>98</v>
      </c>
      <c r="J32" s="5">
        <v>96</v>
      </c>
      <c r="K32" s="11">
        <f t="shared" si="0"/>
        <v>389</v>
      </c>
      <c r="L32" s="5">
        <v>98</v>
      </c>
      <c r="M32" s="5">
        <v>94</v>
      </c>
      <c r="N32" s="5">
        <v>91</v>
      </c>
      <c r="O32" s="5">
        <v>85</v>
      </c>
      <c r="P32" s="11">
        <f t="shared" si="1"/>
        <v>368</v>
      </c>
      <c r="Q32" s="5">
        <v>93</v>
      </c>
      <c r="R32" s="5">
        <v>90</v>
      </c>
      <c r="S32" s="5">
        <v>91</v>
      </c>
      <c r="T32" s="5">
        <v>94</v>
      </c>
      <c r="U32" s="5">
        <f t="shared" si="2"/>
        <v>368</v>
      </c>
      <c r="V32" s="5">
        <f t="shared" si="3"/>
        <v>1125</v>
      </c>
      <c r="W32" s="5">
        <v>98</v>
      </c>
      <c r="X32" s="5">
        <v>99</v>
      </c>
      <c r="Y32" s="5">
        <v>98</v>
      </c>
      <c r="Z32" s="5">
        <v>99</v>
      </c>
      <c r="AA32" s="5">
        <f t="shared" si="4"/>
        <v>394</v>
      </c>
      <c r="AB32" s="5">
        <v>94</v>
      </c>
      <c r="AC32" s="5">
        <v>88</v>
      </c>
      <c r="AD32" s="5">
        <v>93</v>
      </c>
      <c r="AE32" s="5">
        <v>92</v>
      </c>
      <c r="AF32" s="5">
        <f t="shared" si="5"/>
        <v>367</v>
      </c>
      <c r="AG32" s="5">
        <v>93</v>
      </c>
      <c r="AH32" s="5">
        <v>95</v>
      </c>
      <c r="AI32" s="5">
        <v>97</v>
      </c>
      <c r="AJ32" s="5">
        <v>94</v>
      </c>
      <c r="AK32" s="5">
        <f t="shared" si="6"/>
        <v>379</v>
      </c>
      <c r="AL32" s="5">
        <f t="shared" si="7"/>
        <v>1140</v>
      </c>
      <c r="AM32" s="5">
        <f t="shared" si="8"/>
        <v>2265</v>
      </c>
      <c r="AN32" s="5"/>
    </row>
    <row r="33" spans="1:40" ht="15.5" x14ac:dyDescent="0.35">
      <c r="A33" s="5">
        <v>16</v>
      </c>
      <c r="B33" s="16">
        <v>337</v>
      </c>
      <c r="C33" s="17" t="s">
        <v>346</v>
      </c>
      <c r="D33" s="17" t="s">
        <v>347</v>
      </c>
      <c r="E33" s="16" t="s">
        <v>9</v>
      </c>
      <c r="F33" s="16" t="s">
        <v>208</v>
      </c>
      <c r="G33" s="5">
        <v>98</v>
      </c>
      <c r="H33" s="5">
        <v>98</v>
      </c>
      <c r="I33" s="5">
        <v>98</v>
      </c>
      <c r="J33" s="5">
        <v>98</v>
      </c>
      <c r="K33" s="11">
        <f t="shared" si="0"/>
        <v>392</v>
      </c>
      <c r="L33" s="5">
        <v>87</v>
      </c>
      <c r="M33" s="5">
        <v>94</v>
      </c>
      <c r="N33" s="5">
        <v>90</v>
      </c>
      <c r="O33" s="5">
        <v>94</v>
      </c>
      <c r="P33" s="11">
        <f t="shared" si="1"/>
        <v>365</v>
      </c>
      <c r="Q33" s="5">
        <v>96</v>
      </c>
      <c r="R33" s="5">
        <v>96</v>
      </c>
      <c r="S33" s="5">
        <v>91</v>
      </c>
      <c r="T33" s="5">
        <v>93</v>
      </c>
      <c r="U33" s="5">
        <f t="shared" si="2"/>
        <v>376</v>
      </c>
      <c r="V33" s="5">
        <f t="shared" si="3"/>
        <v>1133</v>
      </c>
      <c r="W33" s="5">
        <v>100</v>
      </c>
      <c r="X33" s="5">
        <v>99</v>
      </c>
      <c r="Y33" s="5">
        <v>99</v>
      </c>
      <c r="Z33" s="5">
        <v>97</v>
      </c>
      <c r="AA33" s="5">
        <f t="shared" si="4"/>
        <v>395</v>
      </c>
      <c r="AB33" s="5">
        <v>84</v>
      </c>
      <c r="AC33" s="5">
        <v>87</v>
      </c>
      <c r="AD33" s="5">
        <v>91</v>
      </c>
      <c r="AE33" s="5">
        <v>91</v>
      </c>
      <c r="AF33" s="5">
        <f t="shared" si="5"/>
        <v>353</v>
      </c>
      <c r="AG33" s="5">
        <v>95</v>
      </c>
      <c r="AH33" s="5">
        <v>96</v>
      </c>
      <c r="AI33" s="5">
        <v>96</v>
      </c>
      <c r="AJ33" s="5">
        <v>95</v>
      </c>
      <c r="AK33" s="5">
        <f t="shared" si="6"/>
        <v>382</v>
      </c>
      <c r="AL33" s="5">
        <f t="shared" si="7"/>
        <v>1130</v>
      </c>
      <c r="AM33" s="5">
        <f t="shared" si="8"/>
        <v>2263</v>
      </c>
      <c r="AN33" s="5"/>
    </row>
    <row r="34" spans="1:40" ht="15.5" x14ac:dyDescent="0.35">
      <c r="A34" s="5">
        <v>17</v>
      </c>
      <c r="B34" s="16">
        <v>413</v>
      </c>
      <c r="C34" s="17" t="s">
        <v>426</v>
      </c>
      <c r="D34" s="17" t="s">
        <v>316</v>
      </c>
      <c r="E34" s="16" t="s">
        <v>6</v>
      </c>
      <c r="F34" s="16" t="s">
        <v>211</v>
      </c>
      <c r="G34" s="5">
        <v>96</v>
      </c>
      <c r="H34" s="5">
        <v>98</v>
      </c>
      <c r="I34" s="5">
        <v>98</v>
      </c>
      <c r="J34" s="5">
        <v>97</v>
      </c>
      <c r="K34" s="11">
        <f t="shared" si="0"/>
        <v>389</v>
      </c>
      <c r="L34" s="5">
        <v>91</v>
      </c>
      <c r="M34" s="5">
        <v>92</v>
      </c>
      <c r="N34" s="5">
        <v>92</v>
      </c>
      <c r="O34" s="5">
        <v>91</v>
      </c>
      <c r="P34" s="11">
        <f t="shared" si="1"/>
        <v>366</v>
      </c>
      <c r="Q34" s="5">
        <v>95</v>
      </c>
      <c r="R34" s="5">
        <v>95</v>
      </c>
      <c r="S34" s="5">
        <v>95</v>
      </c>
      <c r="T34" s="5">
        <v>97</v>
      </c>
      <c r="U34" s="5">
        <f t="shared" si="2"/>
        <v>382</v>
      </c>
      <c r="V34" s="5">
        <f t="shared" si="3"/>
        <v>1137</v>
      </c>
      <c r="W34" s="5">
        <v>97</v>
      </c>
      <c r="X34" s="5">
        <v>97</v>
      </c>
      <c r="Y34" s="5">
        <v>99</v>
      </c>
      <c r="Z34" s="5">
        <v>100</v>
      </c>
      <c r="AA34" s="5">
        <f t="shared" si="4"/>
        <v>393</v>
      </c>
      <c r="AB34" s="5">
        <v>91</v>
      </c>
      <c r="AC34" s="5">
        <v>92</v>
      </c>
      <c r="AD34" s="5">
        <v>94</v>
      </c>
      <c r="AE34" s="5">
        <v>91</v>
      </c>
      <c r="AF34" s="5">
        <f t="shared" si="5"/>
        <v>368</v>
      </c>
      <c r="AG34" s="5">
        <v>88</v>
      </c>
      <c r="AH34" s="5">
        <v>95</v>
      </c>
      <c r="AI34" s="5">
        <v>87</v>
      </c>
      <c r="AJ34" s="5">
        <v>93</v>
      </c>
      <c r="AK34" s="5">
        <f t="shared" si="6"/>
        <v>363</v>
      </c>
      <c r="AL34" s="5">
        <f t="shared" si="7"/>
        <v>1124</v>
      </c>
      <c r="AM34" s="5">
        <f t="shared" si="8"/>
        <v>2261</v>
      </c>
      <c r="AN34" s="5"/>
    </row>
    <row r="35" spans="1:40" ht="15.5" x14ac:dyDescent="0.35">
      <c r="A35" s="5">
        <v>18</v>
      </c>
      <c r="B35" s="16">
        <v>390</v>
      </c>
      <c r="C35" s="17" t="s">
        <v>465</v>
      </c>
      <c r="D35" s="17" t="s">
        <v>361</v>
      </c>
      <c r="E35" s="16" t="s">
        <v>9</v>
      </c>
      <c r="F35" s="16" t="s">
        <v>217</v>
      </c>
      <c r="G35" s="5">
        <v>98</v>
      </c>
      <c r="H35" s="5">
        <v>100</v>
      </c>
      <c r="I35" s="5">
        <v>100</v>
      </c>
      <c r="J35" s="5">
        <v>100</v>
      </c>
      <c r="K35" s="11">
        <f t="shared" si="0"/>
        <v>398</v>
      </c>
      <c r="L35" s="5">
        <v>87</v>
      </c>
      <c r="M35" s="5">
        <v>88</v>
      </c>
      <c r="N35" s="5">
        <v>81</v>
      </c>
      <c r="O35" s="5">
        <v>91</v>
      </c>
      <c r="P35" s="11">
        <f t="shared" si="1"/>
        <v>347</v>
      </c>
      <c r="Q35" s="5">
        <v>94</v>
      </c>
      <c r="R35" s="5">
        <v>95</v>
      </c>
      <c r="S35" s="5">
        <v>96</v>
      </c>
      <c r="T35" s="5">
        <v>94</v>
      </c>
      <c r="U35" s="5">
        <f t="shared" si="2"/>
        <v>379</v>
      </c>
      <c r="V35" s="5">
        <f t="shared" si="3"/>
        <v>1124</v>
      </c>
      <c r="W35" s="5">
        <v>99</v>
      </c>
      <c r="X35" s="5">
        <v>99</v>
      </c>
      <c r="Y35" s="5">
        <v>99</v>
      </c>
      <c r="Z35" s="5">
        <v>100</v>
      </c>
      <c r="AA35" s="5">
        <f t="shared" si="4"/>
        <v>397</v>
      </c>
      <c r="AB35" s="5">
        <v>90</v>
      </c>
      <c r="AC35" s="5">
        <v>86</v>
      </c>
      <c r="AD35" s="5">
        <v>86</v>
      </c>
      <c r="AE35" s="5">
        <v>91</v>
      </c>
      <c r="AF35" s="5">
        <f t="shared" si="5"/>
        <v>353</v>
      </c>
      <c r="AG35" s="5">
        <v>98</v>
      </c>
      <c r="AH35" s="5">
        <v>97</v>
      </c>
      <c r="AI35" s="5">
        <v>95</v>
      </c>
      <c r="AJ35" s="5">
        <v>96</v>
      </c>
      <c r="AK35" s="5">
        <f t="shared" si="6"/>
        <v>386</v>
      </c>
      <c r="AL35" s="5">
        <f t="shared" si="7"/>
        <v>1136</v>
      </c>
      <c r="AM35" s="5">
        <f t="shared" si="8"/>
        <v>2260</v>
      </c>
      <c r="AN35" s="5"/>
    </row>
    <row r="36" spans="1:40" ht="15.5" x14ac:dyDescent="0.35">
      <c r="A36" s="5">
        <v>19</v>
      </c>
      <c r="B36" s="16">
        <v>236</v>
      </c>
      <c r="C36" s="17" t="s">
        <v>457</v>
      </c>
      <c r="D36" s="17" t="s">
        <v>458</v>
      </c>
      <c r="E36" s="16" t="s">
        <v>6</v>
      </c>
      <c r="F36" s="16" t="s">
        <v>230</v>
      </c>
      <c r="G36" s="5">
        <v>98</v>
      </c>
      <c r="H36" s="5">
        <v>96</v>
      </c>
      <c r="I36" s="5">
        <v>98</v>
      </c>
      <c r="J36" s="5">
        <v>94</v>
      </c>
      <c r="K36" s="11">
        <f t="shared" si="0"/>
        <v>386</v>
      </c>
      <c r="L36" s="5">
        <v>90</v>
      </c>
      <c r="M36" s="5">
        <v>94</v>
      </c>
      <c r="N36" s="5">
        <v>93</v>
      </c>
      <c r="O36" s="5">
        <v>92</v>
      </c>
      <c r="P36" s="11">
        <f t="shared" si="1"/>
        <v>369</v>
      </c>
      <c r="Q36" s="5">
        <v>96</v>
      </c>
      <c r="R36" s="5">
        <v>89</v>
      </c>
      <c r="S36" s="5">
        <v>95</v>
      </c>
      <c r="T36" s="5">
        <v>96</v>
      </c>
      <c r="U36" s="5">
        <f t="shared" si="2"/>
        <v>376</v>
      </c>
      <c r="V36" s="5">
        <f t="shared" si="3"/>
        <v>1131</v>
      </c>
      <c r="W36" s="5">
        <v>98</v>
      </c>
      <c r="X36" s="5">
        <v>98</v>
      </c>
      <c r="Y36" s="5">
        <v>99</v>
      </c>
      <c r="Z36" s="5">
        <v>99</v>
      </c>
      <c r="AA36" s="5">
        <f t="shared" si="4"/>
        <v>394</v>
      </c>
      <c r="AB36" s="5">
        <v>88</v>
      </c>
      <c r="AC36" s="5">
        <v>88</v>
      </c>
      <c r="AD36" s="5">
        <v>93</v>
      </c>
      <c r="AE36" s="5">
        <v>87</v>
      </c>
      <c r="AF36" s="5">
        <f t="shared" si="5"/>
        <v>356</v>
      </c>
      <c r="AG36" s="5">
        <v>94</v>
      </c>
      <c r="AH36" s="5">
        <v>96</v>
      </c>
      <c r="AI36" s="5">
        <v>96</v>
      </c>
      <c r="AJ36" s="5">
        <v>93</v>
      </c>
      <c r="AK36" s="5">
        <f t="shared" si="6"/>
        <v>379</v>
      </c>
      <c r="AL36" s="5">
        <f t="shared" si="7"/>
        <v>1129</v>
      </c>
      <c r="AM36" s="5">
        <f t="shared" si="8"/>
        <v>2260</v>
      </c>
      <c r="AN36" s="5"/>
    </row>
    <row r="37" spans="1:40" ht="15.5" x14ac:dyDescent="0.35">
      <c r="A37" s="5">
        <v>20</v>
      </c>
      <c r="B37" s="16">
        <v>422</v>
      </c>
      <c r="C37" s="17" t="s">
        <v>504</v>
      </c>
      <c r="D37" s="17" t="s">
        <v>364</v>
      </c>
      <c r="E37" s="16" t="s">
        <v>9</v>
      </c>
      <c r="F37" s="16" t="s">
        <v>209</v>
      </c>
      <c r="G37" s="5">
        <v>97</v>
      </c>
      <c r="H37" s="5">
        <v>96</v>
      </c>
      <c r="I37" s="5">
        <v>97</v>
      </c>
      <c r="J37" s="5">
        <v>97</v>
      </c>
      <c r="K37" s="11">
        <f t="shared" si="0"/>
        <v>387</v>
      </c>
      <c r="L37" s="5">
        <v>92</v>
      </c>
      <c r="M37" s="5">
        <v>94</v>
      </c>
      <c r="N37" s="5">
        <v>93</v>
      </c>
      <c r="O37" s="5">
        <v>92</v>
      </c>
      <c r="P37" s="11">
        <f t="shared" si="1"/>
        <v>371</v>
      </c>
      <c r="Q37" s="5">
        <v>97</v>
      </c>
      <c r="R37" s="5">
        <v>95</v>
      </c>
      <c r="S37" s="5">
        <v>92</v>
      </c>
      <c r="T37" s="5">
        <v>91</v>
      </c>
      <c r="U37" s="5">
        <f t="shared" si="2"/>
        <v>375</v>
      </c>
      <c r="V37" s="5">
        <f t="shared" si="3"/>
        <v>1133</v>
      </c>
      <c r="W37" s="5">
        <v>95</v>
      </c>
      <c r="X37" s="5">
        <v>93</v>
      </c>
      <c r="Y37" s="5">
        <v>95</v>
      </c>
      <c r="Z37" s="5">
        <v>98</v>
      </c>
      <c r="AA37" s="5">
        <f t="shared" si="4"/>
        <v>381</v>
      </c>
      <c r="AB37" s="5">
        <v>90</v>
      </c>
      <c r="AC37" s="5">
        <v>92</v>
      </c>
      <c r="AD37" s="5">
        <v>90</v>
      </c>
      <c r="AE37" s="5">
        <v>89</v>
      </c>
      <c r="AF37" s="5">
        <f t="shared" si="5"/>
        <v>361</v>
      </c>
      <c r="AG37" s="5">
        <v>97</v>
      </c>
      <c r="AH37" s="5">
        <v>97</v>
      </c>
      <c r="AI37" s="5">
        <v>95</v>
      </c>
      <c r="AJ37" s="5">
        <v>96</v>
      </c>
      <c r="AK37" s="5">
        <f t="shared" si="6"/>
        <v>385</v>
      </c>
      <c r="AL37" s="5">
        <f t="shared" si="7"/>
        <v>1127</v>
      </c>
      <c r="AM37" s="5">
        <f t="shared" si="8"/>
        <v>2260</v>
      </c>
      <c r="AN37" s="5"/>
    </row>
    <row r="38" spans="1:40" ht="15.5" x14ac:dyDescent="0.35">
      <c r="A38" s="5">
        <v>21</v>
      </c>
      <c r="B38" s="16" t="s">
        <v>691</v>
      </c>
      <c r="C38" s="17" t="s">
        <v>439</v>
      </c>
      <c r="D38" s="17" t="s">
        <v>440</v>
      </c>
      <c r="E38" s="16" t="s">
        <v>9</v>
      </c>
      <c r="F38" s="16" t="s">
        <v>215</v>
      </c>
      <c r="G38" s="5">
        <v>97</v>
      </c>
      <c r="H38" s="5">
        <v>97</v>
      </c>
      <c r="I38" s="5">
        <v>97</v>
      </c>
      <c r="J38" s="5">
        <v>98</v>
      </c>
      <c r="K38" s="11">
        <f t="shared" si="0"/>
        <v>389</v>
      </c>
      <c r="L38" s="5">
        <v>98</v>
      </c>
      <c r="M38" s="5">
        <v>93</v>
      </c>
      <c r="N38" s="5">
        <v>91</v>
      </c>
      <c r="O38" s="5">
        <v>95</v>
      </c>
      <c r="P38" s="11">
        <f t="shared" si="1"/>
        <v>377</v>
      </c>
      <c r="Q38" s="5">
        <v>91</v>
      </c>
      <c r="R38" s="5">
        <v>93</v>
      </c>
      <c r="S38" s="5">
        <v>92</v>
      </c>
      <c r="T38" s="5">
        <v>90</v>
      </c>
      <c r="U38" s="5">
        <f t="shared" si="2"/>
        <v>366</v>
      </c>
      <c r="V38" s="5">
        <f t="shared" si="3"/>
        <v>1132</v>
      </c>
      <c r="W38" s="5">
        <v>98</v>
      </c>
      <c r="X38" s="5">
        <v>94</v>
      </c>
      <c r="Y38" s="5">
        <v>92</v>
      </c>
      <c r="Z38" s="5">
        <v>95</v>
      </c>
      <c r="AA38" s="5">
        <f t="shared" si="4"/>
        <v>379</v>
      </c>
      <c r="AB38" s="5">
        <v>94</v>
      </c>
      <c r="AC38" s="5">
        <v>91</v>
      </c>
      <c r="AD38" s="5">
        <v>91</v>
      </c>
      <c r="AE38" s="5">
        <v>97</v>
      </c>
      <c r="AF38" s="5">
        <f t="shared" si="5"/>
        <v>373</v>
      </c>
      <c r="AG38" s="5">
        <v>90</v>
      </c>
      <c r="AH38" s="5">
        <v>96</v>
      </c>
      <c r="AI38" s="5">
        <v>95</v>
      </c>
      <c r="AJ38" s="5">
        <v>93</v>
      </c>
      <c r="AK38" s="5">
        <f t="shared" si="6"/>
        <v>374</v>
      </c>
      <c r="AL38" s="5">
        <f t="shared" si="7"/>
        <v>1126</v>
      </c>
      <c r="AM38" s="5">
        <f t="shared" si="8"/>
        <v>2258</v>
      </c>
      <c r="AN38" s="5"/>
    </row>
    <row r="39" spans="1:40" ht="15.5" x14ac:dyDescent="0.35">
      <c r="A39" s="5">
        <v>22</v>
      </c>
      <c r="B39" s="16">
        <v>381</v>
      </c>
      <c r="C39" s="17" t="s">
        <v>303</v>
      </c>
      <c r="D39" s="17" t="s">
        <v>304</v>
      </c>
      <c r="E39" s="16" t="s">
        <v>9</v>
      </c>
      <c r="F39" s="16" t="s">
        <v>212</v>
      </c>
      <c r="G39" s="5">
        <v>97</v>
      </c>
      <c r="H39" s="5">
        <v>97</v>
      </c>
      <c r="I39" s="5">
        <v>97</v>
      </c>
      <c r="J39" s="5">
        <v>97</v>
      </c>
      <c r="K39" s="11">
        <f t="shared" si="0"/>
        <v>388</v>
      </c>
      <c r="L39" s="5">
        <v>93</v>
      </c>
      <c r="M39" s="5">
        <v>89</v>
      </c>
      <c r="N39" s="5">
        <v>94</v>
      </c>
      <c r="O39" s="5">
        <v>91</v>
      </c>
      <c r="P39" s="11">
        <f t="shared" si="1"/>
        <v>367</v>
      </c>
      <c r="Q39" s="5">
        <v>88</v>
      </c>
      <c r="R39" s="5">
        <v>93</v>
      </c>
      <c r="S39" s="5">
        <v>96</v>
      </c>
      <c r="T39" s="5">
        <v>94</v>
      </c>
      <c r="U39" s="5">
        <f t="shared" si="2"/>
        <v>371</v>
      </c>
      <c r="V39" s="5">
        <f t="shared" si="3"/>
        <v>1126</v>
      </c>
      <c r="W39" s="5">
        <v>96</v>
      </c>
      <c r="X39" s="5">
        <v>99</v>
      </c>
      <c r="Y39" s="5">
        <v>98</v>
      </c>
      <c r="Z39" s="5">
        <v>96</v>
      </c>
      <c r="AA39" s="5">
        <f t="shared" si="4"/>
        <v>389</v>
      </c>
      <c r="AB39" s="5">
        <v>92</v>
      </c>
      <c r="AC39" s="5">
        <v>91</v>
      </c>
      <c r="AD39" s="5">
        <v>93</v>
      </c>
      <c r="AE39" s="5">
        <v>92</v>
      </c>
      <c r="AF39" s="5">
        <f t="shared" si="5"/>
        <v>368</v>
      </c>
      <c r="AG39" s="5">
        <v>96</v>
      </c>
      <c r="AH39" s="5">
        <v>91</v>
      </c>
      <c r="AI39" s="5">
        <v>94</v>
      </c>
      <c r="AJ39" s="5">
        <v>93</v>
      </c>
      <c r="AK39" s="5">
        <f t="shared" si="6"/>
        <v>374</v>
      </c>
      <c r="AL39" s="5">
        <f t="shared" si="7"/>
        <v>1131</v>
      </c>
      <c r="AM39" s="5">
        <f t="shared" si="8"/>
        <v>2257</v>
      </c>
      <c r="AN39" s="5"/>
    </row>
    <row r="40" spans="1:40" ht="15.5" x14ac:dyDescent="0.35">
      <c r="A40" s="5">
        <v>23</v>
      </c>
      <c r="B40" s="16">
        <v>194</v>
      </c>
      <c r="C40" s="17" t="s">
        <v>402</v>
      </c>
      <c r="D40" s="17" t="s">
        <v>403</v>
      </c>
      <c r="E40" s="16" t="s">
        <v>6</v>
      </c>
      <c r="F40" s="16" t="s">
        <v>243</v>
      </c>
      <c r="G40" s="5">
        <v>96</v>
      </c>
      <c r="H40" s="5">
        <v>92</v>
      </c>
      <c r="I40" s="5">
        <v>98</v>
      </c>
      <c r="J40" s="5">
        <v>97</v>
      </c>
      <c r="K40" s="11">
        <f t="shared" si="0"/>
        <v>383</v>
      </c>
      <c r="L40" s="5">
        <v>93</v>
      </c>
      <c r="M40" s="5">
        <v>90</v>
      </c>
      <c r="N40" s="5">
        <v>92</v>
      </c>
      <c r="O40" s="5">
        <v>90</v>
      </c>
      <c r="P40" s="11">
        <f t="shared" si="1"/>
        <v>365</v>
      </c>
      <c r="Q40" s="5">
        <v>94</v>
      </c>
      <c r="R40" s="5">
        <v>90</v>
      </c>
      <c r="S40" s="5">
        <v>89</v>
      </c>
      <c r="T40" s="5">
        <v>95</v>
      </c>
      <c r="U40" s="5">
        <f t="shared" si="2"/>
        <v>368</v>
      </c>
      <c r="V40" s="5">
        <f t="shared" si="3"/>
        <v>1116</v>
      </c>
      <c r="W40" s="5">
        <v>98</v>
      </c>
      <c r="X40" s="5">
        <v>98</v>
      </c>
      <c r="Y40" s="5">
        <v>98</v>
      </c>
      <c r="Z40" s="5">
        <v>95</v>
      </c>
      <c r="AA40" s="5">
        <f t="shared" si="4"/>
        <v>389</v>
      </c>
      <c r="AB40" s="5">
        <v>90</v>
      </c>
      <c r="AC40" s="5">
        <v>91</v>
      </c>
      <c r="AD40" s="5">
        <v>94</v>
      </c>
      <c r="AE40" s="5">
        <v>96</v>
      </c>
      <c r="AF40" s="5">
        <f t="shared" si="5"/>
        <v>371</v>
      </c>
      <c r="AG40" s="5">
        <v>100</v>
      </c>
      <c r="AH40" s="5">
        <v>93</v>
      </c>
      <c r="AI40" s="5">
        <v>92</v>
      </c>
      <c r="AJ40" s="5">
        <v>93</v>
      </c>
      <c r="AK40" s="5">
        <f t="shared" si="6"/>
        <v>378</v>
      </c>
      <c r="AL40" s="5">
        <f t="shared" si="7"/>
        <v>1138</v>
      </c>
      <c r="AM40" s="5">
        <f t="shared" si="8"/>
        <v>2254</v>
      </c>
      <c r="AN40" s="5"/>
    </row>
    <row r="41" spans="1:40" ht="15.5" x14ac:dyDescent="0.35">
      <c r="A41" s="5">
        <v>24</v>
      </c>
      <c r="B41" s="16">
        <v>328</v>
      </c>
      <c r="C41" s="17" t="s">
        <v>501</v>
      </c>
      <c r="D41" s="17" t="s">
        <v>323</v>
      </c>
      <c r="E41" s="16" t="s">
        <v>9</v>
      </c>
      <c r="F41" s="16" t="s">
        <v>212</v>
      </c>
      <c r="G41" s="5">
        <v>97</v>
      </c>
      <c r="H41" s="5">
        <v>98</v>
      </c>
      <c r="I41" s="5">
        <v>97</v>
      </c>
      <c r="J41" s="5">
        <v>98</v>
      </c>
      <c r="K41" s="11">
        <f t="shared" si="0"/>
        <v>390</v>
      </c>
      <c r="L41" s="5">
        <v>91</v>
      </c>
      <c r="M41" s="5">
        <v>88</v>
      </c>
      <c r="N41" s="5">
        <v>85</v>
      </c>
      <c r="O41" s="5">
        <v>92</v>
      </c>
      <c r="P41" s="11">
        <f t="shared" si="1"/>
        <v>356</v>
      </c>
      <c r="Q41" s="5">
        <v>96</v>
      </c>
      <c r="R41" s="5">
        <v>96</v>
      </c>
      <c r="S41" s="5">
        <v>92</v>
      </c>
      <c r="T41" s="5">
        <v>96</v>
      </c>
      <c r="U41" s="5">
        <f t="shared" si="2"/>
        <v>380</v>
      </c>
      <c r="V41" s="5">
        <f t="shared" si="3"/>
        <v>1126</v>
      </c>
      <c r="W41" s="5">
        <v>100</v>
      </c>
      <c r="X41" s="5">
        <v>97</v>
      </c>
      <c r="Y41" s="5">
        <v>96</v>
      </c>
      <c r="Z41" s="5">
        <v>96</v>
      </c>
      <c r="AA41" s="5">
        <f t="shared" si="4"/>
        <v>389</v>
      </c>
      <c r="AB41" s="5">
        <v>86</v>
      </c>
      <c r="AC41" s="5">
        <v>92</v>
      </c>
      <c r="AD41" s="5">
        <v>89</v>
      </c>
      <c r="AE41" s="5">
        <v>91</v>
      </c>
      <c r="AF41" s="5">
        <f t="shared" si="5"/>
        <v>358</v>
      </c>
      <c r="AG41" s="5">
        <v>97</v>
      </c>
      <c r="AH41" s="5">
        <v>98</v>
      </c>
      <c r="AI41" s="5">
        <v>95</v>
      </c>
      <c r="AJ41" s="5">
        <v>91</v>
      </c>
      <c r="AK41" s="5">
        <f t="shared" si="6"/>
        <v>381</v>
      </c>
      <c r="AL41" s="5">
        <f t="shared" si="7"/>
        <v>1128</v>
      </c>
      <c r="AM41" s="5">
        <f t="shared" si="8"/>
        <v>2254</v>
      </c>
      <c r="AN41" s="5"/>
    </row>
    <row r="42" spans="1:40" ht="15.5" x14ac:dyDescent="0.35">
      <c r="A42" s="5">
        <v>25</v>
      </c>
      <c r="B42" s="16">
        <v>450</v>
      </c>
      <c r="C42" s="17" t="s">
        <v>419</v>
      </c>
      <c r="D42" s="17" t="s">
        <v>397</v>
      </c>
      <c r="E42" s="16" t="s">
        <v>9</v>
      </c>
      <c r="F42" s="16" t="s">
        <v>217</v>
      </c>
      <c r="G42" s="5">
        <v>96</v>
      </c>
      <c r="H42" s="5">
        <v>96</v>
      </c>
      <c r="I42" s="5">
        <v>95</v>
      </c>
      <c r="J42" s="5">
        <v>97</v>
      </c>
      <c r="K42" s="11">
        <f t="shared" si="0"/>
        <v>384</v>
      </c>
      <c r="L42" s="5">
        <v>85</v>
      </c>
      <c r="M42" s="5">
        <v>92</v>
      </c>
      <c r="N42" s="5">
        <v>93</v>
      </c>
      <c r="O42" s="5">
        <v>94</v>
      </c>
      <c r="P42" s="11">
        <f t="shared" si="1"/>
        <v>364</v>
      </c>
      <c r="Q42" s="5">
        <v>93</v>
      </c>
      <c r="R42" s="5">
        <v>96</v>
      </c>
      <c r="S42" s="5">
        <v>95</v>
      </c>
      <c r="T42" s="5">
        <v>96</v>
      </c>
      <c r="U42" s="5">
        <f t="shared" si="2"/>
        <v>380</v>
      </c>
      <c r="V42" s="5">
        <f t="shared" si="3"/>
        <v>1128</v>
      </c>
      <c r="W42" s="5">
        <v>99</v>
      </c>
      <c r="X42" s="5">
        <v>97</v>
      </c>
      <c r="Y42" s="5">
        <v>96</v>
      </c>
      <c r="Z42" s="5">
        <v>98</v>
      </c>
      <c r="AA42" s="5">
        <f t="shared" si="4"/>
        <v>390</v>
      </c>
      <c r="AB42" s="5">
        <v>91</v>
      </c>
      <c r="AC42" s="5">
        <v>87</v>
      </c>
      <c r="AD42" s="5">
        <v>89</v>
      </c>
      <c r="AE42" s="5">
        <v>92</v>
      </c>
      <c r="AF42" s="5">
        <f t="shared" si="5"/>
        <v>359</v>
      </c>
      <c r="AG42" s="5">
        <v>97</v>
      </c>
      <c r="AH42" s="5">
        <v>91</v>
      </c>
      <c r="AI42" s="5">
        <v>94</v>
      </c>
      <c r="AJ42" s="5">
        <v>95</v>
      </c>
      <c r="AK42" s="5">
        <f t="shared" si="6"/>
        <v>377</v>
      </c>
      <c r="AL42" s="5">
        <f t="shared" si="7"/>
        <v>1126</v>
      </c>
      <c r="AM42" s="5">
        <f t="shared" si="8"/>
        <v>2254</v>
      </c>
      <c r="AN42" s="5"/>
    </row>
    <row r="43" spans="1:40" ht="15.5" x14ac:dyDescent="0.35">
      <c r="A43" s="5">
        <v>26</v>
      </c>
      <c r="B43" s="16">
        <v>242</v>
      </c>
      <c r="C43" s="17" t="s">
        <v>317</v>
      </c>
      <c r="D43" s="17" t="s">
        <v>318</v>
      </c>
      <c r="E43" s="16" t="s">
        <v>9</v>
      </c>
      <c r="F43" s="16" t="s">
        <v>212</v>
      </c>
      <c r="G43" s="5">
        <v>98</v>
      </c>
      <c r="H43" s="5">
        <v>98</v>
      </c>
      <c r="I43" s="5">
        <v>98</v>
      </c>
      <c r="J43" s="5">
        <v>100</v>
      </c>
      <c r="K43" s="11">
        <f t="shared" si="0"/>
        <v>394</v>
      </c>
      <c r="L43" s="5">
        <v>93</v>
      </c>
      <c r="M43" s="5">
        <v>91</v>
      </c>
      <c r="N43" s="5">
        <v>82</v>
      </c>
      <c r="O43" s="5">
        <v>91</v>
      </c>
      <c r="P43" s="11">
        <f t="shared" si="1"/>
        <v>357</v>
      </c>
      <c r="Q43" s="5">
        <v>92</v>
      </c>
      <c r="R43" s="5">
        <v>95</v>
      </c>
      <c r="S43" s="5">
        <v>93</v>
      </c>
      <c r="T43" s="5">
        <v>91</v>
      </c>
      <c r="U43" s="5">
        <f t="shared" si="2"/>
        <v>371</v>
      </c>
      <c r="V43" s="5">
        <f t="shared" si="3"/>
        <v>1122</v>
      </c>
      <c r="W43" s="5">
        <v>96</v>
      </c>
      <c r="X43" s="5">
        <v>97</v>
      </c>
      <c r="Y43" s="5">
        <v>95</v>
      </c>
      <c r="Z43" s="5">
        <v>100</v>
      </c>
      <c r="AA43" s="5">
        <f t="shared" si="4"/>
        <v>388</v>
      </c>
      <c r="AB43" s="5">
        <v>90</v>
      </c>
      <c r="AC43" s="5">
        <v>91</v>
      </c>
      <c r="AD43" s="5">
        <v>89</v>
      </c>
      <c r="AE43" s="5">
        <v>92</v>
      </c>
      <c r="AF43" s="5">
        <f t="shared" si="5"/>
        <v>362</v>
      </c>
      <c r="AG43" s="5">
        <v>97</v>
      </c>
      <c r="AH43" s="5">
        <v>95</v>
      </c>
      <c r="AI43" s="5">
        <v>94</v>
      </c>
      <c r="AJ43" s="5">
        <v>95</v>
      </c>
      <c r="AK43" s="5">
        <f t="shared" si="6"/>
        <v>381</v>
      </c>
      <c r="AL43" s="5">
        <f t="shared" si="7"/>
        <v>1131</v>
      </c>
      <c r="AM43" s="5">
        <f t="shared" si="8"/>
        <v>2253</v>
      </c>
      <c r="AN43" s="5"/>
    </row>
    <row r="44" spans="1:40" ht="15.5" x14ac:dyDescent="0.35">
      <c r="A44" s="5">
        <v>27</v>
      </c>
      <c r="B44" s="16">
        <v>197</v>
      </c>
      <c r="C44" s="17" t="s">
        <v>330</v>
      </c>
      <c r="D44" s="17" t="s">
        <v>331</v>
      </c>
      <c r="E44" s="16" t="s">
        <v>9</v>
      </c>
      <c r="F44" s="16" t="s">
        <v>212</v>
      </c>
      <c r="G44" s="5">
        <v>98</v>
      </c>
      <c r="H44" s="5">
        <v>98</v>
      </c>
      <c r="I44" s="5">
        <v>97</v>
      </c>
      <c r="J44" s="5">
        <v>99</v>
      </c>
      <c r="K44" s="11">
        <f t="shared" si="0"/>
        <v>392</v>
      </c>
      <c r="L44" s="5">
        <v>91</v>
      </c>
      <c r="M44" s="5">
        <v>85</v>
      </c>
      <c r="N44" s="5">
        <v>90</v>
      </c>
      <c r="O44" s="5">
        <v>90</v>
      </c>
      <c r="P44" s="11">
        <f t="shared" si="1"/>
        <v>356</v>
      </c>
      <c r="Q44" s="5">
        <v>96</v>
      </c>
      <c r="R44" s="5">
        <v>93</v>
      </c>
      <c r="S44" s="5">
        <v>93</v>
      </c>
      <c r="T44" s="5">
        <v>93</v>
      </c>
      <c r="U44" s="5">
        <f t="shared" si="2"/>
        <v>375</v>
      </c>
      <c r="V44" s="5">
        <f t="shared" si="3"/>
        <v>1123</v>
      </c>
      <c r="W44" s="5">
        <v>95</v>
      </c>
      <c r="X44" s="5">
        <v>98</v>
      </c>
      <c r="Y44" s="5">
        <v>100</v>
      </c>
      <c r="Z44" s="5">
        <v>99</v>
      </c>
      <c r="AA44" s="5">
        <f t="shared" si="4"/>
        <v>392</v>
      </c>
      <c r="AB44" s="5">
        <v>89</v>
      </c>
      <c r="AC44" s="5">
        <v>88</v>
      </c>
      <c r="AD44" s="5">
        <v>93</v>
      </c>
      <c r="AE44" s="5">
        <v>92</v>
      </c>
      <c r="AF44" s="5">
        <f t="shared" si="5"/>
        <v>362</v>
      </c>
      <c r="AG44" s="5">
        <v>90</v>
      </c>
      <c r="AH44" s="5">
        <v>96</v>
      </c>
      <c r="AI44" s="5">
        <v>95</v>
      </c>
      <c r="AJ44" s="5">
        <v>95</v>
      </c>
      <c r="AK44" s="5">
        <f t="shared" si="6"/>
        <v>376</v>
      </c>
      <c r="AL44" s="5">
        <f t="shared" si="7"/>
        <v>1130</v>
      </c>
      <c r="AM44" s="5">
        <f t="shared" si="8"/>
        <v>2253</v>
      </c>
      <c r="AN44" s="5"/>
    </row>
    <row r="45" spans="1:40" ht="15.5" x14ac:dyDescent="0.35">
      <c r="A45" s="5">
        <v>28</v>
      </c>
      <c r="B45" s="16">
        <v>176</v>
      </c>
      <c r="C45" s="17" t="s">
        <v>395</v>
      </c>
      <c r="D45" s="17" t="s">
        <v>367</v>
      </c>
      <c r="E45" s="16" t="s">
        <v>9</v>
      </c>
      <c r="F45" s="16" t="s">
        <v>224</v>
      </c>
      <c r="G45" s="5">
        <v>97</v>
      </c>
      <c r="H45" s="5">
        <v>99</v>
      </c>
      <c r="I45" s="5">
        <v>97</v>
      </c>
      <c r="J45" s="5">
        <v>98</v>
      </c>
      <c r="K45" s="11">
        <f t="shared" si="0"/>
        <v>391</v>
      </c>
      <c r="L45" s="5">
        <v>91</v>
      </c>
      <c r="M45" s="5">
        <v>89</v>
      </c>
      <c r="N45" s="5">
        <v>92</v>
      </c>
      <c r="O45" s="5">
        <v>86</v>
      </c>
      <c r="P45" s="11">
        <f t="shared" si="1"/>
        <v>358</v>
      </c>
      <c r="Q45" s="5">
        <v>92</v>
      </c>
      <c r="R45" s="5">
        <v>95</v>
      </c>
      <c r="S45" s="5">
        <v>94</v>
      </c>
      <c r="T45" s="5">
        <v>95</v>
      </c>
      <c r="U45" s="5">
        <f t="shared" si="2"/>
        <v>376</v>
      </c>
      <c r="V45" s="5">
        <f t="shared" si="3"/>
        <v>1125</v>
      </c>
      <c r="W45" s="5">
        <v>96</v>
      </c>
      <c r="X45" s="5">
        <v>97</v>
      </c>
      <c r="Y45" s="5">
        <v>99</v>
      </c>
      <c r="Z45" s="5">
        <v>98</v>
      </c>
      <c r="AA45" s="5">
        <f t="shared" si="4"/>
        <v>390</v>
      </c>
      <c r="AB45" s="5">
        <v>86</v>
      </c>
      <c r="AC45" s="5">
        <v>89</v>
      </c>
      <c r="AD45" s="5">
        <v>90</v>
      </c>
      <c r="AE45" s="5">
        <v>92</v>
      </c>
      <c r="AF45" s="5">
        <f t="shared" si="5"/>
        <v>357</v>
      </c>
      <c r="AG45" s="5">
        <v>92</v>
      </c>
      <c r="AH45" s="5">
        <v>98</v>
      </c>
      <c r="AI45" s="5">
        <v>94</v>
      </c>
      <c r="AJ45" s="5">
        <v>95</v>
      </c>
      <c r="AK45" s="5">
        <f t="shared" si="6"/>
        <v>379</v>
      </c>
      <c r="AL45" s="5">
        <f t="shared" si="7"/>
        <v>1126</v>
      </c>
      <c r="AM45" s="5">
        <f t="shared" si="8"/>
        <v>2251</v>
      </c>
      <c r="AN45" s="5"/>
    </row>
    <row r="46" spans="1:40" ht="15.5" x14ac:dyDescent="0.35">
      <c r="A46" s="5">
        <v>29</v>
      </c>
      <c r="B46" s="16">
        <v>280</v>
      </c>
      <c r="C46" s="17" t="s">
        <v>319</v>
      </c>
      <c r="D46" s="17" t="s">
        <v>320</v>
      </c>
      <c r="E46" s="16" t="s">
        <v>9</v>
      </c>
      <c r="F46" s="16" t="s">
        <v>321</v>
      </c>
      <c r="G46" s="5">
        <v>96</v>
      </c>
      <c r="H46" s="5">
        <v>97</v>
      </c>
      <c r="I46" s="5">
        <v>98</v>
      </c>
      <c r="J46" s="5">
        <v>100</v>
      </c>
      <c r="K46" s="11">
        <f t="shared" si="0"/>
        <v>391</v>
      </c>
      <c r="L46" s="5">
        <v>94</v>
      </c>
      <c r="M46" s="5">
        <v>91</v>
      </c>
      <c r="N46" s="5">
        <v>92</v>
      </c>
      <c r="O46" s="5">
        <v>92</v>
      </c>
      <c r="P46" s="11">
        <f t="shared" si="1"/>
        <v>369</v>
      </c>
      <c r="Q46" s="5">
        <v>94</v>
      </c>
      <c r="R46" s="5">
        <v>95</v>
      </c>
      <c r="S46" s="5">
        <v>94</v>
      </c>
      <c r="T46" s="5">
        <v>95</v>
      </c>
      <c r="U46" s="5">
        <f t="shared" si="2"/>
        <v>378</v>
      </c>
      <c r="V46" s="5">
        <f t="shared" si="3"/>
        <v>1138</v>
      </c>
      <c r="W46" s="5">
        <v>100</v>
      </c>
      <c r="X46" s="5">
        <v>97</v>
      </c>
      <c r="Y46" s="5">
        <v>93</v>
      </c>
      <c r="Z46" s="5">
        <v>95</v>
      </c>
      <c r="AA46" s="5">
        <f t="shared" si="4"/>
        <v>385</v>
      </c>
      <c r="AB46" s="5">
        <v>91</v>
      </c>
      <c r="AC46" s="5">
        <v>89</v>
      </c>
      <c r="AD46" s="5">
        <v>87</v>
      </c>
      <c r="AE46" s="5">
        <v>84</v>
      </c>
      <c r="AF46" s="5">
        <f t="shared" si="5"/>
        <v>351</v>
      </c>
      <c r="AG46" s="5">
        <v>92</v>
      </c>
      <c r="AH46" s="5">
        <v>95</v>
      </c>
      <c r="AI46" s="5">
        <v>95</v>
      </c>
      <c r="AJ46" s="5">
        <v>92</v>
      </c>
      <c r="AK46" s="5">
        <f t="shared" si="6"/>
        <v>374</v>
      </c>
      <c r="AL46" s="5">
        <f t="shared" si="7"/>
        <v>1110</v>
      </c>
      <c r="AM46" s="5">
        <f t="shared" si="8"/>
        <v>2248</v>
      </c>
      <c r="AN46" s="5"/>
    </row>
    <row r="47" spans="1:40" ht="15.5" x14ac:dyDescent="0.35">
      <c r="A47" s="5">
        <v>30</v>
      </c>
      <c r="B47" s="16">
        <v>405</v>
      </c>
      <c r="C47" s="17" t="s">
        <v>413</v>
      </c>
      <c r="D47" s="17" t="s">
        <v>414</v>
      </c>
      <c r="E47" s="16" t="s">
        <v>6</v>
      </c>
      <c r="F47" s="16" t="s">
        <v>415</v>
      </c>
      <c r="G47" s="5">
        <v>96</v>
      </c>
      <c r="H47" s="5">
        <v>100</v>
      </c>
      <c r="I47" s="5">
        <v>98</v>
      </c>
      <c r="J47" s="5">
        <v>96</v>
      </c>
      <c r="K47" s="11">
        <f t="shared" si="0"/>
        <v>390</v>
      </c>
      <c r="L47" s="5">
        <v>90</v>
      </c>
      <c r="M47" s="5">
        <v>90</v>
      </c>
      <c r="N47" s="5">
        <v>88</v>
      </c>
      <c r="O47" s="5">
        <v>89</v>
      </c>
      <c r="P47" s="11">
        <f t="shared" si="1"/>
        <v>357</v>
      </c>
      <c r="Q47" s="5">
        <v>95</v>
      </c>
      <c r="R47" s="5">
        <v>93</v>
      </c>
      <c r="S47" s="5">
        <v>92</v>
      </c>
      <c r="T47" s="5">
        <v>95</v>
      </c>
      <c r="U47" s="5">
        <f t="shared" si="2"/>
        <v>375</v>
      </c>
      <c r="V47" s="5">
        <f t="shared" si="3"/>
        <v>1122</v>
      </c>
      <c r="W47" s="5">
        <v>100</v>
      </c>
      <c r="X47" s="5">
        <v>95</v>
      </c>
      <c r="Y47" s="5">
        <v>97</v>
      </c>
      <c r="Z47" s="5">
        <v>97</v>
      </c>
      <c r="AA47" s="5">
        <f t="shared" si="4"/>
        <v>389</v>
      </c>
      <c r="AB47" s="5">
        <v>95</v>
      </c>
      <c r="AC47" s="5">
        <v>86</v>
      </c>
      <c r="AD47" s="5">
        <v>86</v>
      </c>
      <c r="AE47" s="5">
        <v>89</v>
      </c>
      <c r="AF47" s="5">
        <f t="shared" si="5"/>
        <v>356</v>
      </c>
      <c r="AG47" s="5">
        <v>95</v>
      </c>
      <c r="AH47" s="5">
        <v>93</v>
      </c>
      <c r="AI47" s="5">
        <v>96</v>
      </c>
      <c r="AJ47" s="5">
        <v>96</v>
      </c>
      <c r="AK47" s="5">
        <f t="shared" si="6"/>
        <v>380</v>
      </c>
      <c r="AL47" s="5">
        <f t="shared" si="7"/>
        <v>1125</v>
      </c>
      <c r="AM47" s="5">
        <f t="shared" si="8"/>
        <v>2247</v>
      </c>
      <c r="AN47" s="5"/>
    </row>
    <row r="48" spans="1:40" ht="15.5" x14ac:dyDescent="0.35">
      <c r="A48" s="5">
        <v>31</v>
      </c>
      <c r="B48" s="16">
        <v>269</v>
      </c>
      <c r="C48" s="17" t="s">
        <v>500</v>
      </c>
      <c r="D48" s="17" t="s">
        <v>351</v>
      </c>
      <c r="E48" s="16" t="s">
        <v>9</v>
      </c>
      <c r="F48" s="16" t="s">
        <v>242</v>
      </c>
      <c r="G48" s="5">
        <v>97</v>
      </c>
      <c r="H48" s="5">
        <v>98</v>
      </c>
      <c r="I48" s="5">
        <v>95</v>
      </c>
      <c r="J48" s="5">
        <v>99</v>
      </c>
      <c r="K48" s="11">
        <f t="shared" si="0"/>
        <v>389</v>
      </c>
      <c r="L48" s="5">
        <v>93</v>
      </c>
      <c r="M48" s="5">
        <v>92</v>
      </c>
      <c r="N48" s="5">
        <v>90</v>
      </c>
      <c r="O48" s="5">
        <v>89</v>
      </c>
      <c r="P48" s="11">
        <f t="shared" si="1"/>
        <v>364</v>
      </c>
      <c r="Q48" s="5">
        <v>91</v>
      </c>
      <c r="R48" s="5">
        <v>92</v>
      </c>
      <c r="S48" s="5">
        <v>93</v>
      </c>
      <c r="T48" s="5">
        <v>90</v>
      </c>
      <c r="U48" s="5">
        <f t="shared" si="2"/>
        <v>366</v>
      </c>
      <c r="V48" s="5">
        <f t="shared" si="3"/>
        <v>1119</v>
      </c>
      <c r="W48" s="5">
        <v>96</v>
      </c>
      <c r="X48" s="5">
        <v>98</v>
      </c>
      <c r="Y48" s="5">
        <v>99</v>
      </c>
      <c r="Z48" s="5">
        <v>100</v>
      </c>
      <c r="AA48" s="5">
        <f t="shared" si="4"/>
        <v>393</v>
      </c>
      <c r="AB48" s="5">
        <v>89</v>
      </c>
      <c r="AC48" s="5">
        <v>92</v>
      </c>
      <c r="AD48" s="5">
        <v>90</v>
      </c>
      <c r="AE48" s="5">
        <v>93</v>
      </c>
      <c r="AF48" s="5">
        <f t="shared" si="5"/>
        <v>364</v>
      </c>
      <c r="AG48" s="5">
        <v>93</v>
      </c>
      <c r="AH48" s="5">
        <v>94</v>
      </c>
      <c r="AI48" s="5">
        <v>92</v>
      </c>
      <c r="AJ48" s="5">
        <v>88</v>
      </c>
      <c r="AK48" s="5">
        <f t="shared" si="6"/>
        <v>367</v>
      </c>
      <c r="AL48" s="5">
        <f t="shared" si="7"/>
        <v>1124</v>
      </c>
      <c r="AM48" s="5">
        <f t="shared" si="8"/>
        <v>2243</v>
      </c>
      <c r="AN48" s="5"/>
    </row>
    <row r="49" spans="1:40" ht="15.5" x14ac:dyDescent="0.35">
      <c r="A49" s="5">
        <v>32</v>
      </c>
      <c r="B49" s="16">
        <v>394</v>
      </c>
      <c r="C49" s="17" t="s">
        <v>422</v>
      </c>
      <c r="D49" s="17" t="s">
        <v>423</v>
      </c>
      <c r="E49" s="16" t="s">
        <v>6</v>
      </c>
      <c r="F49" s="16" t="s">
        <v>228</v>
      </c>
      <c r="G49" s="5">
        <v>97</v>
      </c>
      <c r="H49" s="5">
        <v>95</v>
      </c>
      <c r="I49" s="5">
        <v>98</v>
      </c>
      <c r="J49" s="5">
        <v>98</v>
      </c>
      <c r="K49" s="11">
        <f t="shared" si="0"/>
        <v>388</v>
      </c>
      <c r="L49" s="5">
        <v>92</v>
      </c>
      <c r="M49" s="5">
        <v>91</v>
      </c>
      <c r="N49" s="5">
        <v>93</v>
      </c>
      <c r="O49" s="5">
        <v>91</v>
      </c>
      <c r="P49" s="11">
        <f t="shared" si="1"/>
        <v>367</v>
      </c>
      <c r="Q49" s="5">
        <v>93</v>
      </c>
      <c r="R49" s="5">
        <v>95</v>
      </c>
      <c r="S49" s="5">
        <v>95</v>
      </c>
      <c r="T49" s="5">
        <v>93</v>
      </c>
      <c r="U49" s="5">
        <f t="shared" si="2"/>
        <v>376</v>
      </c>
      <c r="V49" s="5">
        <f t="shared" si="3"/>
        <v>1131</v>
      </c>
      <c r="W49" s="5">
        <v>97</v>
      </c>
      <c r="X49" s="5">
        <v>96</v>
      </c>
      <c r="Y49" s="5">
        <v>97</v>
      </c>
      <c r="Z49" s="5">
        <v>97</v>
      </c>
      <c r="AA49" s="5">
        <f t="shared" si="4"/>
        <v>387</v>
      </c>
      <c r="AB49" s="5">
        <v>85</v>
      </c>
      <c r="AC49" s="5">
        <v>90</v>
      </c>
      <c r="AD49" s="5">
        <v>91</v>
      </c>
      <c r="AE49" s="5">
        <v>93</v>
      </c>
      <c r="AF49" s="5">
        <f t="shared" si="5"/>
        <v>359</v>
      </c>
      <c r="AG49" s="5">
        <v>87</v>
      </c>
      <c r="AH49" s="5">
        <v>94</v>
      </c>
      <c r="AI49" s="5">
        <v>93</v>
      </c>
      <c r="AJ49" s="5">
        <v>92</v>
      </c>
      <c r="AK49" s="5">
        <f t="shared" si="6"/>
        <v>366</v>
      </c>
      <c r="AL49" s="5">
        <f t="shared" si="7"/>
        <v>1112</v>
      </c>
      <c r="AM49" s="5">
        <f t="shared" si="8"/>
        <v>2243</v>
      </c>
      <c r="AN49" s="5"/>
    </row>
    <row r="50" spans="1:40" ht="15.5" x14ac:dyDescent="0.35">
      <c r="A50" s="5">
        <v>33</v>
      </c>
      <c r="B50" s="16">
        <v>215</v>
      </c>
      <c r="C50" s="17" t="s">
        <v>386</v>
      </c>
      <c r="D50" s="17" t="s">
        <v>387</v>
      </c>
      <c r="E50" s="16" t="s">
        <v>6</v>
      </c>
      <c r="F50" s="16" t="s">
        <v>212</v>
      </c>
      <c r="G50" s="5">
        <v>97</v>
      </c>
      <c r="H50" s="5">
        <v>96</v>
      </c>
      <c r="I50" s="5">
        <v>100</v>
      </c>
      <c r="J50" s="5">
        <v>97</v>
      </c>
      <c r="K50" s="11">
        <f t="shared" ref="K50:K81" si="10">SUM(G50:J50)</f>
        <v>390</v>
      </c>
      <c r="L50" s="5">
        <v>93</v>
      </c>
      <c r="M50" s="5">
        <v>96</v>
      </c>
      <c r="N50" s="5">
        <v>91</v>
      </c>
      <c r="O50" s="5">
        <v>89</v>
      </c>
      <c r="P50" s="11">
        <f t="shared" ref="P50:P81" si="11">SUM(L50:O50)</f>
        <v>369</v>
      </c>
      <c r="Q50" s="5">
        <v>92</v>
      </c>
      <c r="R50" s="5">
        <v>92</v>
      </c>
      <c r="S50" s="5">
        <v>92</v>
      </c>
      <c r="T50" s="5">
        <v>92</v>
      </c>
      <c r="U50" s="5">
        <f t="shared" ref="U50:U81" si="12">SUM(Q50:T50)</f>
        <v>368</v>
      </c>
      <c r="V50" s="5">
        <f t="shared" ref="V50:V81" si="13">SUM(U50,P50,K50)</f>
        <v>1127</v>
      </c>
      <c r="W50" s="5">
        <v>98</v>
      </c>
      <c r="X50" s="5">
        <v>94</v>
      </c>
      <c r="Y50" s="5">
        <v>100</v>
      </c>
      <c r="Z50" s="5">
        <v>97</v>
      </c>
      <c r="AA50" s="5">
        <f t="shared" ref="AA50:AA81" si="14">SUM(W50:Z50)</f>
        <v>389</v>
      </c>
      <c r="AB50" s="5">
        <v>89</v>
      </c>
      <c r="AC50" s="5">
        <v>88</v>
      </c>
      <c r="AD50" s="5">
        <v>91</v>
      </c>
      <c r="AE50" s="5">
        <v>86</v>
      </c>
      <c r="AF50" s="5">
        <f t="shared" ref="AF50:AF81" si="15">SUM(AB50:AE50)</f>
        <v>354</v>
      </c>
      <c r="AG50" s="5">
        <v>96</v>
      </c>
      <c r="AH50" s="5">
        <v>89</v>
      </c>
      <c r="AI50" s="5">
        <v>96</v>
      </c>
      <c r="AJ50" s="5">
        <v>91</v>
      </c>
      <c r="AK50" s="5">
        <f t="shared" ref="AK50:AK81" si="16">SUM(AG50:AJ50)</f>
        <v>372</v>
      </c>
      <c r="AL50" s="5">
        <f t="shared" ref="AL50:AL81" si="17">SUM(AK50,AF50,AA50)</f>
        <v>1115</v>
      </c>
      <c r="AM50" s="5">
        <f t="shared" ref="AM50:AM81" si="18">SUM(AL50,V50)</f>
        <v>2242</v>
      </c>
      <c r="AN50" s="5"/>
    </row>
    <row r="51" spans="1:40" ht="15.5" x14ac:dyDescent="0.35">
      <c r="A51" s="5">
        <v>34</v>
      </c>
      <c r="B51" s="16">
        <v>401</v>
      </c>
      <c r="C51" s="17" t="s">
        <v>444</v>
      </c>
      <c r="D51" s="17" t="s">
        <v>375</v>
      </c>
      <c r="E51" s="16" t="s">
        <v>9</v>
      </c>
      <c r="F51" s="16" t="s">
        <v>207</v>
      </c>
      <c r="G51" s="5">
        <v>96</v>
      </c>
      <c r="H51" s="5">
        <v>96</v>
      </c>
      <c r="I51" s="5">
        <v>95</v>
      </c>
      <c r="J51" s="5">
        <v>94</v>
      </c>
      <c r="K51" s="11">
        <f t="shared" si="10"/>
        <v>381</v>
      </c>
      <c r="L51" s="5">
        <v>93</v>
      </c>
      <c r="M51" s="5">
        <v>92</v>
      </c>
      <c r="N51" s="5">
        <v>93</v>
      </c>
      <c r="O51" s="5">
        <v>90</v>
      </c>
      <c r="P51" s="11">
        <f t="shared" si="11"/>
        <v>368</v>
      </c>
      <c r="Q51" s="5">
        <v>93</v>
      </c>
      <c r="R51" s="5">
        <v>91</v>
      </c>
      <c r="S51" s="5">
        <v>90</v>
      </c>
      <c r="T51" s="5">
        <v>92</v>
      </c>
      <c r="U51" s="5">
        <f t="shared" si="12"/>
        <v>366</v>
      </c>
      <c r="V51" s="5">
        <f t="shared" si="13"/>
        <v>1115</v>
      </c>
      <c r="W51" s="5">
        <v>96</v>
      </c>
      <c r="X51" s="5">
        <v>94</v>
      </c>
      <c r="Y51" s="5">
        <v>95</v>
      </c>
      <c r="Z51" s="5">
        <v>93</v>
      </c>
      <c r="AA51" s="5">
        <f t="shared" si="14"/>
        <v>378</v>
      </c>
      <c r="AB51" s="5">
        <v>93</v>
      </c>
      <c r="AC51" s="5">
        <v>91</v>
      </c>
      <c r="AD51" s="5">
        <v>94</v>
      </c>
      <c r="AE51" s="5">
        <v>94</v>
      </c>
      <c r="AF51" s="5">
        <f t="shared" si="15"/>
        <v>372</v>
      </c>
      <c r="AG51" s="5">
        <v>93</v>
      </c>
      <c r="AH51" s="5">
        <v>94</v>
      </c>
      <c r="AI51" s="5">
        <v>92</v>
      </c>
      <c r="AJ51" s="5">
        <v>92</v>
      </c>
      <c r="AK51" s="5">
        <f t="shared" si="16"/>
        <v>371</v>
      </c>
      <c r="AL51" s="5">
        <f t="shared" si="17"/>
        <v>1121</v>
      </c>
      <c r="AM51" s="5">
        <f t="shared" si="18"/>
        <v>2236</v>
      </c>
      <c r="AN51" s="5"/>
    </row>
    <row r="52" spans="1:40" ht="15.5" x14ac:dyDescent="0.35">
      <c r="A52" s="5">
        <v>35</v>
      </c>
      <c r="B52" s="16">
        <v>446</v>
      </c>
      <c r="C52" s="17" t="s">
        <v>448</v>
      </c>
      <c r="D52" s="17" t="s">
        <v>449</v>
      </c>
      <c r="E52" s="16" t="s">
        <v>6</v>
      </c>
      <c r="F52" s="16" t="s">
        <v>227</v>
      </c>
      <c r="G52" s="5">
        <v>95</v>
      </c>
      <c r="H52" s="5">
        <v>97</v>
      </c>
      <c r="I52" s="5">
        <v>94</v>
      </c>
      <c r="J52" s="5">
        <v>96</v>
      </c>
      <c r="K52" s="11">
        <f t="shared" si="10"/>
        <v>382</v>
      </c>
      <c r="L52" s="5">
        <v>89</v>
      </c>
      <c r="M52" s="5">
        <v>89</v>
      </c>
      <c r="N52" s="5">
        <v>87</v>
      </c>
      <c r="O52" s="5">
        <v>86</v>
      </c>
      <c r="P52" s="11">
        <f t="shared" si="11"/>
        <v>351</v>
      </c>
      <c r="Q52" s="5">
        <v>96</v>
      </c>
      <c r="R52" s="5">
        <v>92</v>
      </c>
      <c r="S52" s="5">
        <v>93</v>
      </c>
      <c r="T52" s="5">
        <v>94</v>
      </c>
      <c r="U52" s="5">
        <f t="shared" si="12"/>
        <v>375</v>
      </c>
      <c r="V52" s="5">
        <f t="shared" si="13"/>
        <v>1108</v>
      </c>
      <c r="W52" s="5">
        <v>99</v>
      </c>
      <c r="X52" s="5">
        <v>97</v>
      </c>
      <c r="Y52" s="5">
        <v>98</v>
      </c>
      <c r="Z52" s="5">
        <v>99</v>
      </c>
      <c r="AA52" s="5">
        <f t="shared" si="14"/>
        <v>393</v>
      </c>
      <c r="AB52" s="5">
        <v>91</v>
      </c>
      <c r="AC52" s="5">
        <v>85</v>
      </c>
      <c r="AD52" s="5">
        <v>88</v>
      </c>
      <c r="AE52" s="5">
        <v>84</v>
      </c>
      <c r="AF52" s="5">
        <f t="shared" si="15"/>
        <v>348</v>
      </c>
      <c r="AG52" s="5">
        <v>96</v>
      </c>
      <c r="AH52" s="5">
        <v>96</v>
      </c>
      <c r="AI52" s="5">
        <v>99</v>
      </c>
      <c r="AJ52" s="5">
        <v>93</v>
      </c>
      <c r="AK52" s="5">
        <f t="shared" si="16"/>
        <v>384</v>
      </c>
      <c r="AL52" s="5">
        <f t="shared" si="17"/>
        <v>1125</v>
      </c>
      <c r="AM52" s="5">
        <f t="shared" si="18"/>
        <v>2233</v>
      </c>
      <c r="AN52" s="5"/>
    </row>
    <row r="53" spans="1:40" ht="15.5" x14ac:dyDescent="0.35">
      <c r="A53" s="5">
        <v>36</v>
      </c>
      <c r="B53" s="16">
        <v>103</v>
      </c>
      <c r="C53" s="17" t="s">
        <v>487</v>
      </c>
      <c r="D53" s="17" t="s">
        <v>488</v>
      </c>
      <c r="E53" s="16" t="s">
        <v>6</v>
      </c>
      <c r="F53" s="16" t="s">
        <v>238</v>
      </c>
      <c r="G53" s="5">
        <v>98</v>
      </c>
      <c r="H53" s="5">
        <v>94</v>
      </c>
      <c r="I53" s="5">
        <v>97</v>
      </c>
      <c r="J53" s="5">
        <v>95</v>
      </c>
      <c r="K53" s="11">
        <f t="shared" si="10"/>
        <v>384</v>
      </c>
      <c r="L53" s="5">
        <v>86</v>
      </c>
      <c r="M53" s="5">
        <v>87</v>
      </c>
      <c r="N53" s="5">
        <v>89</v>
      </c>
      <c r="O53" s="5">
        <v>93</v>
      </c>
      <c r="P53" s="11">
        <f t="shared" si="11"/>
        <v>355</v>
      </c>
      <c r="Q53" s="5">
        <v>97</v>
      </c>
      <c r="R53" s="5">
        <v>98</v>
      </c>
      <c r="S53" s="5">
        <v>95</v>
      </c>
      <c r="T53" s="5">
        <v>93</v>
      </c>
      <c r="U53" s="5">
        <f t="shared" si="12"/>
        <v>383</v>
      </c>
      <c r="V53" s="5">
        <f t="shared" si="13"/>
        <v>1122</v>
      </c>
      <c r="W53" s="5">
        <v>97</v>
      </c>
      <c r="X53" s="5">
        <v>95</v>
      </c>
      <c r="Y53" s="5">
        <v>97</v>
      </c>
      <c r="Z53" s="5">
        <v>97</v>
      </c>
      <c r="AA53" s="5">
        <f t="shared" si="14"/>
        <v>386</v>
      </c>
      <c r="AB53" s="5">
        <v>90</v>
      </c>
      <c r="AC53" s="5">
        <v>89</v>
      </c>
      <c r="AD53" s="5">
        <v>89</v>
      </c>
      <c r="AE53" s="5">
        <v>87</v>
      </c>
      <c r="AF53" s="5">
        <f t="shared" si="15"/>
        <v>355</v>
      </c>
      <c r="AG53" s="5">
        <v>95</v>
      </c>
      <c r="AH53" s="5">
        <v>90</v>
      </c>
      <c r="AI53" s="5">
        <v>88</v>
      </c>
      <c r="AJ53" s="5">
        <v>97</v>
      </c>
      <c r="AK53" s="5">
        <f t="shared" si="16"/>
        <v>370</v>
      </c>
      <c r="AL53" s="5">
        <f t="shared" si="17"/>
        <v>1111</v>
      </c>
      <c r="AM53" s="5">
        <f t="shared" si="18"/>
        <v>2233</v>
      </c>
      <c r="AN53" s="5"/>
    </row>
    <row r="54" spans="1:40" ht="15.5" x14ac:dyDescent="0.35">
      <c r="A54" s="5">
        <v>37</v>
      </c>
      <c r="B54" s="16">
        <v>448</v>
      </c>
      <c r="C54" s="17" t="s">
        <v>378</v>
      </c>
      <c r="D54" s="17" t="s">
        <v>379</v>
      </c>
      <c r="E54" s="16" t="s">
        <v>6</v>
      </c>
      <c r="F54" s="16" t="s">
        <v>212</v>
      </c>
      <c r="G54" s="5">
        <v>97</v>
      </c>
      <c r="H54" s="5">
        <v>98</v>
      </c>
      <c r="I54" s="5">
        <v>98</v>
      </c>
      <c r="J54" s="5">
        <v>96</v>
      </c>
      <c r="K54" s="11">
        <f t="shared" si="10"/>
        <v>389</v>
      </c>
      <c r="L54" s="5">
        <v>83</v>
      </c>
      <c r="M54" s="5">
        <v>85</v>
      </c>
      <c r="N54" s="5">
        <v>83</v>
      </c>
      <c r="O54" s="5">
        <v>91</v>
      </c>
      <c r="P54" s="11">
        <f t="shared" si="11"/>
        <v>342</v>
      </c>
      <c r="Q54" s="5">
        <v>93</v>
      </c>
      <c r="R54" s="5">
        <v>94</v>
      </c>
      <c r="S54" s="5">
        <v>93</v>
      </c>
      <c r="T54" s="5">
        <v>93</v>
      </c>
      <c r="U54" s="5">
        <f t="shared" si="12"/>
        <v>373</v>
      </c>
      <c r="V54" s="5">
        <f t="shared" si="13"/>
        <v>1104</v>
      </c>
      <c r="W54" s="5">
        <v>95</v>
      </c>
      <c r="X54" s="5">
        <v>99</v>
      </c>
      <c r="Y54" s="5">
        <v>99</v>
      </c>
      <c r="Z54" s="5">
        <v>99</v>
      </c>
      <c r="AA54" s="5">
        <f t="shared" si="14"/>
        <v>392</v>
      </c>
      <c r="AB54" s="5">
        <v>91</v>
      </c>
      <c r="AC54" s="5">
        <v>92</v>
      </c>
      <c r="AD54" s="5">
        <v>86</v>
      </c>
      <c r="AE54" s="5">
        <v>88</v>
      </c>
      <c r="AF54" s="5">
        <f t="shared" si="15"/>
        <v>357</v>
      </c>
      <c r="AG54" s="5">
        <v>95</v>
      </c>
      <c r="AH54" s="5">
        <v>96</v>
      </c>
      <c r="AI54" s="5">
        <v>96</v>
      </c>
      <c r="AJ54" s="5">
        <v>91</v>
      </c>
      <c r="AK54" s="5">
        <f t="shared" si="16"/>
        <v>378</v>
      </c>
      <c r="AL54" s="5">
        <f t="shared" si="17"/>
        <v>1127</v>
      </c>
      <c r="AM54" s="5">
        <f t="shared" si="18"/>
        <v>2231</v>
      </c>
      <c r="AN54" s="5"/>
    </row>
    <row r="55" spans="1:40" ht="15.5" x14ac:dyDescent="0.35">
      <c r="A55" s="5">
        <v>38</v>
      </c>
      <c r="B55" s="16">
        <v>341</v>
      </c>
      <c r="C55" s="17" t="s">
        <v>305</v>
      </c>
      <c r="D55" s="17" t="s">
        <v>306</v>
      </c>
      <c r="E55" s="16" t="s">
        <v>9</v>
      </c>
      <c r="F55" s="16" t="s">
        <v>217</v>
      </c>
      <c r="G55" s="5">
        <v>98</v>
      </c>
      <c r="H55" s="5">
        <v>97</v>
      </c>
      <c r="I55" s="5">
        <v>98</v>
      </c>
      <c r="J55" s="5">
        <v>94</v>
      </c>
      <c r="K55" s="11">
        <f t="shared" si="10"/>
        <v>387</v>
      </c>
      <c r="L55" s="5">
        <v>89</v>
      </c>
      <c r="M55" s="5">
        <v>92</v>
      </c>
      <c r="N55" s="5">
        <v>89</v>
      </c>
      <c r="O55" s="5">
        <v>88</v>
      </c>
      <c r="P55" s="11">
        <f t="shared" si="11"/>
        <v>358</v>
      </c>
      <c r="Q55" s="5">
        <v>94</v>
      </c>
      <c r="R55" s="5">
        <v>90</v>
      </c>
      <c r="S55" s="5">
        <v>91</v>
      </c>
      <c r="T55" s="5">
        <v>92</v>
      </c>
      <c r="U55" s="5">
        <f t="shared" si="12"/>
        <v>367</v>
      </c>
      <c r="V55" s="5">
        <f t="shared" si="13"/>
        <v>1112</v>
      </c>
      <c r="W55" s="5">
        <v>98</v>
      </c>
      <c r="X55" s="5">
        <v>97</v>
      </c>
      <c r="Y55" s="5">
        <v>100</v>
      </c>
      <c r="Z55" s="5">
        <v>96</v>
      </c>
      <c r="AA55" s="5">
        <f t="shared" si="14"/>
        <v>391</v>
      </c>
      <c r="AB55" s="5">
        <v>86</v>
      </c>
      <c r="AC55" s="5">
        <v>92</v>
      </c>
      <c r="AD55" s="5">
        <v>92</v>
      </c>
      <c r="AE55" s="5">
        <v>89</v>
      </c>
      <c r="AF55" s="5">
        <f t="shared" si="15"/>
        <v>359</v>
      </c>
      <c r="AG55" s="5">
        <v>90</v>
      </c>
      <c r="AH55" s="5">
        <v>91</v>
      </c>
      <c r="AI55" s="5">
        <v>93</v>
      </c>
      <c r="AJ55" s="5">
        <v>95</v>
      </c>
      <c r="AK55" s="5">
        <f t="shared" si="16"/>
        <v>369</v>
      </c>
      <c r="AL55" s="5">
        <f t="shared" si="17"/>
        <v>1119</v>
      </c>
      <c r="AM55" s="5">
        <f t="shared" si="18"/>
        <v>2231</v>
      </c>
      <c r="AN55" s="5"/>
    </row>
    <row r="56" spans="1:40" ht="15.5" x14ac:dyDescent="0.35">
      <c r="A56" s="5">
        <v>39</v>
      </c>
      <c r="B56" s="16">
        <v>348</v>
      </c>
      <c r="C56" s="17" t="s">
        <v>451</v>
      </c>
      <c r="D56" s="17" t="s">
        <v>478</v>
      </c>
      <c r="E56" s="16" t="s">
        <v>6</v>
      </c>
      <c r="F56" s="16" t="s">
        <v>432</v>
      </c>
      <c r="G56" s="5">
        <v>98</v>
      </c>
      <c r="H56" s="5">
        <v>97</v>
      </c>
      <c r="I56" s="5">
        <v>92</v>
      </c>
      <c r="J56" s="5">
        <v>94</v>
      </c>
      <c r="K56" s="11">
        <f t="shared" si="10"/>
        <v>381</v>
      </c>
      <c r="L56" s="5">
        <v>90</v>
      </c>
      <c r="M56" s="5">
        <v>90</v>
      </c>
      <c r="N56" s="5">
        <v>88</v>
      </c>
      <c r="O56" s="5">
        <v>93</v>
      </c>
      <c r="P56" s="11">
        <f t="shared" si="11"/>
        <v>361</v>
      </c>
      <c r="Q56" s="5">
        <v>90</v>
      </c>
      <c r="R56" s="5">
        <v>87</v>
      </c>
      <c r="S56" s="5">
        <v>94</v>
      </c>
      <c r="T56" s="5">
        <v>93</v>
      </c>
      <c r="U56" s="5">
        <f t="shared" si="12"/>
        <v>364</v>
      </c>
      <c r="V56" s="5">
        <f t="shared" si="13"/>
        <v>1106</v>
      </c>
      <c r="W56" s="5">
        <v>96</v>
      </c>
      <c r="X56" s="5">
        <v>96</v>
      </c>
      <c r="Y56" s="5">
        <v>96</v>
      </c>
      <c r="Z56" s="5">
        <v>99</v>
      </c>
      <c r="AA56" s="5">
        <f t="shared" si="14"/>
        <v>387</v>
      </c>
      <c r="AB56" s="5">
        <v>88</v>
      </c>
      <c r="AC56" s="5">
        <v>89</v>
      </c>
      <c r="AD56" s="5">
        <v>91</v>
      </c>
      <c r="AE56" s="5">
        <v>97</v>
      </c>
      <c r="AF56" s="5">
        <f t="shared" si="15"/>
        <v>365</v>
      </c>
      <c r="AG56" s="5">
        <v>91</v>
      </c>
      <c r="AH56" s="5">
        <v>94</v>
      </c>
      <c r="AI56" s="5">
        <v>92</v>
      </c>
      <c r="AJ56" s="5">
        <v>92</v>
      </c>
      <c r="AK56" s="5">
        <f t="shared" si="16"/>
        <v>369</v>
      </c>
      <c r="AL56" s="5">
        <f t="shared" si="17"/>
        <v>1121</v>
      </c>
      <c r="AM56" s="5">
        <f t="shared" si="18"/>
        <v>2227</v>
      </c>
      <c r="AN56" s="5"/>
    </row>
    <row r="57" spans="1:40" ht="15.5" x14ac:dyDescent="0.35">
      <c r="A57" s="5">
        <v>40</v>
      </c>
      <c r="B57" s="16">
        <v>358</v>
      </c>
      <c r="C57" s="17" t="s">
        <v>480</v>
      </c>
      <c r="D57" s="17" t="s">
        <v>454</v>
      </c>
      <c r="E57" s="16" t="s">
        <v>9</v>
      </c>
      <c r="F57" s="16" t="s">
        <v>208</v>
      </c>
      <c r="G57" s="5">
        <v>97</v>
      </c>
      <c r="H57" s="5">
        <v>92</v>
      </c>
      <c r="I57" s="5">
        <v>99</v>
      </c>
      <c r="J57" s="5">
        <v>95</v>
      </c>
      <c r="K57" s="11">
        <f t="shared" si="10"/>
        <v>383</v>
      </c>
      <c r="L57" s="5">
        <v>78</v>
      </c>
      <c r="M57" s="5">
        <v>81</v>
      </c>
      <c r="N57" s="5">
        <v>87</v>
      </c>
      <c r="O57" s="5">
        <v>93</v>
      </c>
      <c r="P57" s="11">
        <f t="shared" si="11"/>
        <v>339</v>
      </c>
      <c r="Q57" s="5">
        <v>98</v>
      </c>
      <c r="R57" s="5">
        <v>97</v>
      </c>
      <c r="S57" s="5">
        <v>96</v>
      </c>
      <c r="T57" s="5">
        <v>96</v>
      </c>
      <c r="U57" s="5">
        <f t="shared" si="12"/>
        <v>387</v>
      </c>
      <c r="V57" s="5">
        <f t="shared" si="13"/>
        <v>1109</v>
      </c>
      <c r="W57" s="5">
        <v>99</v>
      </c>
      <c r="X57" s="5">
        <v>98</v>
      </c>
      <c r="Y57" s="5">
        <v>98</v>
      </c>
      <c r="Z57" s="5">
        <v>95</v>
      </c>
      <c r="AA57" s="5">
        <f t="shared" si="14"/>
        <v>390</v>
      </c>
      <c r="AB57" s="5">
        <v>91</v>
      </c>
      <c r="AC57" s="5">
        <v>81</v>
      </c>
      <c r="AD57" s="5">
        <v>87</v>
      </c>
      <c r="AE57" s="5">
        <v>87</v>
      </c>
      <c r="AF57" s="5">
        <f t="shared" si="15"/>
        <v>346</v>
      </c>
      <c r="AG57" s="5">
        <v>93</v>
      </c>
      <c r="AH57" s="5">
        <v>98</v>
      </c>
      <c r="AI57" s="5">
        <v>94</v>
      </c>
      <c r="AJ57" s="5">
        <v>96</v>
      </c>
      <c r="AK57" s="5">
        <f t="shared" si="16"/>
        <v>381</v>
      </c>
      <c r="AL57" s="5">
        <f t="shared" si="17"/>
        <v>1117</v>
      </c>
      <c r="AM57" s="5">
        <f t="shared" si="18"/>
        <v>2226</v>
      </c>
      <c r="AN57" s="5"/>
    </row>
    <row r="58" spans="1:40" ht="15.5" x14ac:dyDescent="0.35">
      <c r="A58" s="5">
        <v>41</v>
      </c>
      <c r="B58" s="16">
        <v>464</v>
      </c>
      <c r="C58" s="17" t="s">
        <v>409</v>
      </c>
      <c r="D58" s="17" t="s">
        <v>410</v>
      </c>
      <c r="E58" s="16" t="s">
        <v>9</v>
      </c>
      <c r="F58" s="16" t="s">
        <v>228</v>
      </c>
      <c r="G58" s="5">
        <v>98</v>
      </c>
      <c r="H58" s="5">
        <v>92</v>
      </c>
      <c r="I58" s="5">
        <v>95</v>
      </c>
      <c r="J58" s="5">
        <v>95</v>
      </c>
      <c r="K58" s="11">
        <f t="shared" si="10"/>
        <v>380</v>
      </c>
      <c r="L58" s="5">
        <v>92</v>
      </c>
      <c r="M58" s="5">
        <v>91</v>
      </c>
      <c r="N58" s="5">
        <v>90</v>
      </c>
      <c r="O58" s="5">
        <v>91</v>
      </c>
      <c r="P58" s="11">
        <f t="shared" si="11"/>
        <v>364</v>
      </c>
      <c r="Q58" s="5">
        <v>98</v>
      </c>
      <c r="R58" s="5">
        <v>95</v>
      </c>
      <c r="S58" s="5">
        <v>96</v>
      </c>
      <c r="T58" s="5">
        <v>91</v>
      </c>
      <c r="U58" s="5">
        <f t="shared" si="12"/>
        <v>380</v>
      </c>
      <c r="V58" s="5">
        <f t="shared" si="13"/>
        <v>1124</v>
      </c>
      <c r="W58" s="5">
        <v>96</v>
      </c>
      <c r="X58" s="5">
        <v>92</v>
      </c>
      <c r="Y58" s="5">
        <v>95</v>
      </c>
      <c r="Z58" s="5">
        <v>96</v>
      </c>
      <c r="AA58" s="5">
        <f t="shared" si="14"/>
        <v>379</v>
      </c>
      <c r="AB58" s="5">
        <v>92</v>
      </c>
      <c r="AC58" s="5">
        <v>88</v>
      </c>
      <c r="AD58" s="5">
        <v>85</v>
      </c>
      <c r="AE58" s="5">
        <v>84</v>
      </c>
      <c r="AF58" s="5">
        <f t="shared" si="15"/>
        <v>349</v>
      </c>
      <c r="AG58" s="5">
        <v>95</v>
      </c>
      <c r="AH58" s="5">
        <v>94</v>
      </c>
      <c r="AI58" s="5">
        <v>91</v>
      </c>
      <c r="AJ58" s="5">
        <v>93</v>
      </c>
      <c r="AK58" s="5">
        <f t="shared" si="16"/>
        <v>373</v>
      </c>
      <c r="AL58" s="5">
        <f t="shared" si="17"/>
        <v>1101</v>
      </c>
      <c r="AM58" s="5">
        <f t="shared" si="18"/>
        <v>2225</v>
      </c>
      <c r="AN58" s="5"/>
    </row>
    <row r="59" spans="1:40" ht="15.5" x14ac:dyDescent="0.35">
      <c r="A59" s="5">
        <v>42</v>
      </c>
      <c r="B59" s="16">
        <v>397</v>
      </c>
      <c r="C59" s="17" t="s">
        <v>481</v>
      </c>
      <c r="D59" s="17" t="s">
        <v>482</v>
      </c>
      <c r="E59" s="16" t="s">
        <v>9</v>
      </c>
      <c r="F59" s="16" t="s">
        <v>212</v>
      </c>
      <c r="G59" s="5">
        <v>94</v>
      </c>
      <c r="H59" s="5">
        <v>92</v>
      </c>
      <c r="I59" s="5">
        <v>89</v>
      </c>
      <c r="J59" s="5">
        <v>96</v>
      </c>
      <c r="K59" s="11">
        <f t="shared" si="10"/>
        <v>371</v>
      </c>
      <c r="L59" s="5">
        <v>93</v>
      </c>
      <c r="M59" s="5">
        <v>88</v>
      </c>
      <c r="N59" s="5">
        <v>92</v>
      </c>
      <c r="O59" s="5">
        <v>93</v>
      </c>
      <c r="P59" s="11">
        <f t="shared" si="11"/>
        <v>366</v>
      </c>
      <c r="Q59" s="5">
        <v>97</v>
      </c>
      <c r="R59" s="5">
        <v>93</v>
      </c>
      <c r="S59" s="5">
        <v>92</v>
      </c>
      <c r="T59" s="5">
        <v>92</v>
      </c>
      <c r="U59" s="5">
        <f t="shared" si="12"/>
        <v>374</v>
      </c>
      <c r="V59" s="5">
        <f t="shared" si="13"/>
        <v>1111</v>
      </c>
      <c r="W59" s="5">
        <v>97</v>
      </c>
      <c r="X59" s="5">
        <v>95</v>
      </c>
      <c r="Y59" s="5">
        <v>97</v>
      </c>
      <c r="Z59" s="5">
        <v>91</v>
      </c>
      <c r="AA59" s="5">
        <f t="shared" si="14"/>
        <v>380</v>
      </c>
      <c r="AB59" s="5">
        <v>89</v>
      </c>
      <c r="AC59" s="5">
        <v>91</v>
      </c>
      <c r="AD59" s="5">
        <v>84</v>
      </c>
      <c r="AE59" s="5">
        <v>90</v>
      </c>
      <c r="AF59" s="5">
        <f t="shared" si="15"/>
        <v>354</v>
      </c>
      <c r="AG59" s="5">
        <v>96</v>
      </c>
      <c r="AH59" s="5">
        <v>92</v>
      </c>
      <c r="AI59" s="5">
        <v>94</v>
      </c>
      <c r="AJ59" s="5">
        <v>97</v>
      </c>
      <c r="AK59" s="5">
        <f t="shared" si="16"/>
        <v>379</v>
      </c>
      <c r="AL59" s="5">
        <f t="shared" si="17"/>
        <v>1113</v>
      </c>
      <c r="AM59" s="5">
        <f t="shared" si="18"/>
        <v>2224</v>
      </c>
      <c r="AN59" s="5"/>
    </row>
    <row r="60" spans="1:40" ht="15.5" x14ac:dyDescent="0.35">
      <c r="A60" s="5">
        <v>43</v>
      </c>
      <c r="B60" s="16">
        <v>268</v>
      </c>
      <c r="C60" s="17" t="s">
        <v>673</v>
      </c>
      <c r="D60" s="17" t="s">
        <v>375</v>
      </c>
      <c r="E60" s="16" t="s">
        <v>6</v>
      </c>
      <c r="F60" s="16" t="s">
        <v>228</v>
      </c>
      <c r="G60" s="26">
        <v>97</v>
      </c>
      <c r="H60" s="26">
        <v>97</v>
      </c>
      <c r="I60" s="26">
        <v>98</v>
      </c>
      <c r="J60" s="26">
        <v>97</v>
      </c>
      <c r="K60" s="11">
        <f t="shared" si="10"/>
        <v>389</v>
      </c>
      <c r="L60" s="5">
        <v>90</v>
      </c>
      <c r="M60" s="5">
        <v>85</v>
      </c>
      <c r="N60" s="5">
        <v>87</v>
      </c>
      <c r="O60" s="5">
        <v>90</v>
      </c>
      <c r="P60" s="11">
        <f t="shared" si="11"/>
        <v>352</v>
      </c>
      <c r="Q60" s="5">
        <v>94</v>
      </c>
      <c r="R60" s="5">
        <v>93</v>
      </c>
      <c r="S60" s="5">
        <v>92</v>
      </c>
      <c r="T60" s="5">
        <v>97</v>
      </c>
      <c r="U60" s="5">
        <f t="shared" si="12"/>
        <v>376</v>
      </c>
      <c r="V60" s="5">
        <f t="shared" si="13"/>
        <v>1117</v>
      </c>
      <c r="W60" s="5">
        <v>94</v>
      </c>
      <c r="X60" s="5">
        <v>91</v>
      </c>
      <c r="Y60" s="5">
        <v>94</v>
      </c>
      <c r="Z60" s="5">
        <v>96</v>
      </c>
      <c r="AA60" s="5">
        <f t="shared" si="14"/>
        <v>375</v>
      </c>
      <c r="AB60" s="5">
        <v>87</v>
      </c>
      <c r="AC60" s="5">
        <v>85</v>
      </c>
      <c r="AD60" s="5">
        <v>84</v>
      </c>
      <c r="AE60" s="5">
        <v>92</v>
      </c>
      <c r="AF60" s="5">
        <f t="shared" si="15"/>
        <v>348</v>
      </c>
      <c r="AG60" s="5">
        <v>95</v>
      </c>
      <c r="AH60" s="5">
        <v>96</v>
      </c>
      <c r="AI60" s="5">
        <v>96</v>
      </c>
      <c r="AJ60" s="5">
        <v>92</v>
      </c>
      <c r="AK60" s="5">
        <f t="shared" si="16"/>
        <v>379</v>
      </c>
      <c r="AL60" s="5">
        <f t="shared" si="17"/>
        <v>1102</v>
      </c>
      <c r="AM60" s="5">
        <f t="shared" si="18"/>
        <v>2219</v>
      </c>
      <c r="AN60" s="5"/>
    </row>
    <row r="61" spans="1:40" ht="15.5" x14ac:dyDescent="0.35">
      <c r="A61" s="5">
        <v>44</v>
      </c>
      <c r="B61" s="16">
        <v>173</v>
      </c>
      <c r="C61" s="17" t="s">
        <v>433</v>
      </c>
      <c r="D61" s="17" t="s">
        <v>434</v>
      </c>
      <c r="E61" s="16" t="s">
        <v>6</v>
      </c>
      <c r="F61" s="16" t="s">
        <v>213</v>
      </c>
      <c r="G61" s="5">
        <v>94</v>
      </c>
      <c r="H61" s="5">
        <v>96</v>
      </c>
      <c r="I61" s="5">
        <v>97</v>
      </c>
      <c r="J61" s="5">
        <v>96</v>
      </c>
      <c r="K61" s="11">
        <f t="shared" si="10"/>
        <v>383</v>
      </c>
      <c r="L61" s="5">
        <v>87</v>
      </c>
      <c r="M61" s="5">
        <v>88</v>
      </c>
      <c r="N61" s="5">
        <v>89</v>
      </c>
      <c r="O61" s="5">
        <v>86</v>
      </c>
      <c r="P61" s="11">
        <f t="shared" si="11"/>
        <v>350</v>
      </c>
      <c r="Q61" s="5">
        <v>95</v>
      </c>
      <c r="R61" s="5">
        <v>96</v>
      </c>
      <c r="S61" s="5">
        <v>90</v>
      </c>
      <c r="T61" s="5">
        <v>94</v>
      </c>
      <c r="U61" s="5">
        <f t="shared" si="12"/>
        <v>375</v>
      </c>
      <c r="V61" s="5">
        <f t="shared" si="13"/>
        <v>1108</v>
      </c>
      <c r="W61" s="5">
        <v>96</v>
      </c>
      <c r="X61" s="5">
        <v>96</v>
      </c>
      <c r="Y61" s="5">
        <v>99</v>
      </c>
      <c r="Z61" s="5">
        <v>92</v>
      </c>
      <c r="AA61" s="5">
        <f t="shared" si="14"/>
        <v>383</v>
      </c>
      <c r="AB61" s="5">
        <v>88</v>
      </c>
      <c r="AC61" s="5">
        <v>87</v>
      </c>
      <c r="AD61" s="5">
        <v>89</v>
      </c>
      <c r="AE61" s="5">
        <v>88</v>
      </c>
      <c r="AF61" s="5">
        <f t="shared" si="15"/>
        <v>352</v>
      </c>
      <c r="AG61" s="5">
        <v>95</v>
      </c>
      <c r="AH61" s="5">
        <v>93</v>
      </c>
      <c r="AI61" s="5">
        <v>93</v>
      </c>
      <c r="AJ61" s="5">
        <v>92</v>
      </c>
      <c r="AK61" s="5">
        <f t="shared" si="16"/>
        <v>373</v>
      </c>
      <c r="AL61" s="5">
        <f t="shared" si="17"/>
        <v>1108</v>
      </c>
      <c r="AM61" s="5">
        <f t="shared" si="18"/>
        <v>2216</v>
      </c>
      <c r="AN61" s="5"/>
    </row>
    <row r="62" spans="1:40" ht="15.5" x14ac:dyDescent="0.35">
      <c r="A62" s="5">
        <v>45</v>
      </c>
      <c r="B62" s="16">
        <v>449</v>
      </c>
      <c r="C62" s="17" t="s">
        <v>378</v>
      </c>
      <c r="D62" s="17" t="s">
        <v>508</v>
      </c>
      <c r="E62" s="16" t="s">
        <v>6</v>
      </c>
      <c r="F62" s="16" t="s">
        <v>212</v>
      </c>
      <c r="G62" s="5">
        <v>96</v>
      </c>
      <c r="H62" s="5">
        <v>96</v>
      </c>
      <c r="I62" s="5">
        <v>95</v>
      </c>
      <c r="J62" s="5">
        <v>96</v>
      </c>
      <c r="K62" s="11">
        <f t="shared" si="10"/>
        <v>383</v>
      </c>
      <c r="L62" s="5">
        <v>87</v>
      </c>
      <c r="M62" s="5">
        <v>81</v>
      </c>
      <c r="N62" s="5">
        <v>88</v>
      </c>
      <c r="O62" s="5">
        <v>86</v>
      </c>
      <c r="P62" s="11">
        <f t="shared" si="11"/>
        <v>342</v>
      </c>
      <c r="Q62" s="5">
        <v>91</v>
      </c>
      <c r="R62" s="5">
        <v>95</v>
      </c>
      <c r="S62" s="5">
        <v>94</v>
      </c>
      <c r="T62" s="5">
        <v>92</v>
      </c>
      <c r="U62" s="5">
        <f t="shared" si="12"/>
        <v>372</v>
      </c>
      <c r="V62" s="5">
        <f t="shared" si="13"/>
        <v>1097</v>
      </c>
      <c r="W62" s="5">
        <v>92</v>
      </c>
      <c r="X62" s="26">
        <v>98</v>
      </c>
      <c r="Y62" s="26">
        <v>94</v>
      </c>
      <c r="Z62" s="26">
        <v>94</v>
      </c>
      <c r="AA62" s="5">
        <f t="shared" si="14"/>
        <v>378</v>
      </c>
      <c r="AB62" s="19">
        <v>95</v>
      </c>
      <c r="AC62" s="19">
        <v>85</v>
      </c>
      <c r="AD62" s="19">
        <v>90</v>
      </c>
      <c r="AE62" s="19">
        <v>89</v>
      </c>
      <c r="AF62" s="5">
        <f t="shared" si="15"/>
        <v>359</v>
      </c>
      <c r="AG62" s="5">
        <v>94</v>
      </c>
      <c r="AH62" s="5">
        <v>97</v>
      </c>
      <c r="AI62" s="5">
        <v>94</v>
      </c>
      <c r="AJ62" s="5">
        <v>92</v>
      </c>
      <c r="AK62" s="5">
        <f t="shared" si="16"/>
        <v>377</v>
      </c>
      <c r="AL62" s="5">
        <f t="shared" si="17"/>
        <v>1114</v>
      </c>
      <c r="AM62" s="5">
        <f t="shared" si="18"/>
        <v>2211</v>
      </c>
      <c r="AN62" s="5"/>
    </row>
    <row r="63" spans="1:40" ht="15.5" x14ac:dyDescent="0.35">
      <c r="A63" s="5">
        <v>46</v>
      </c>
      <c r="B63" s="16">
        <v>306</v>
      </c>
      <c r="C63" s="17" t="s">
        <v>498</v>
      </c>
      <c r="D63" s="17" t="s">
        <v>468</v>
      </c>
      <c r="E63" s="16" t="s">
        <v>9</v>
      </c>
      <c r="F63" s="16" t="s">
        <v>208</v>
      </c>
      <c r="G63" s="5">
        <v>98</v>
      </c>
      <c r="H63" s="5">
        <v>94</v>
      </c>
      <c r="I63" s="5">
        <v>98</v>
      </c>
      <c r="J63" s="5">
        <v>97</v>
      </c>
      <c r="K63" s="11">
        <f t="shared" si="10"/>
        <v>387</v>
      </c>
      <c r="L63" s="5">
        <v>86</v>
      </c>
      <c r="M63" s="5">
        <v>84</v>
      </c>
      <c r="N63" s="5">
        <v>91</v>
      </c>
      <c r="O63" s="5">
        <v>89</v>
      </c>
      <c r="P63" s="11">
        <f t="shared" si="11"/>
        <v>350</v>
      </c>
      <c r="Q63" s="5">
        <v>93</v>
      </c>
      <c r="R63" s="5">
        <v>91</v>
      </c>
      <c r="S63" s="5">
        <v>92</v>
      </c>
      <c r="T63" s="5">
        <v>93</v>
      </c>
      <c r="U63" s="5">
        <f t="shared" si="12"/>
        <v>369</v>
      </c>
      <c r="V63" s="5">
        <f t="shared" si="13"/>
        <v>1106</v>
      </c>
      <c r="W63" s="5">
        <v>99</v>
      </c>
      <c r="X63" s="5">
        <v>99</v>
      </c>
      <c r="Y63" s="5">
        <v>97</v>
      </c>
      <c r="Z63" s="5">
        <v>95</v>
      </c>
      <c r="AA63" s="5">
        <f t="shared" si="14"/>
        <v>390</v>
      </c>
      <c r="AB63" s="5">
        <v>89</v>
      </c>
      <c r="AC63" s="5">
        <v>90</v>
      </c>
      <c r="AD63" s="5">
        <v>86</v>
      </c>
      <c r="AE63" s="5">
        <v>83</v>
      </c>
      <c r="AF63" s="5">
        <f t="shared" si="15"/>
        <v>348</v>
      </c>
      <c r="AG63" s="5">
        <v>92</v>
      </c>
      <c r="AH63" s="5">
        <v>92</v>
      </c>
      <c r="AI63" s="5">
        <v>89</v>
      </c>
      <c r="AJ63" s="5">
        <v>93</v>
      </c>
      <c r="AK63" s="5">
        <f t="shared" si="16"/>
        <v>366</v>
      </c>
      <c r="AL63" s="5">
        <f t="shared" si="17"/>
        <v>1104</v>
      </c>
      <c r="AM63" s="5">
        <f t="shared" si="18"/>
        <v>2210</v>
      </c>
      <c r="AN63" s="5"/>
    </row>
    <row r="64" spans="1:40" ht="15.5" x14ac:dyDescent="0.35">
      <c r="A64" s="5">
        <v>47</v>
      </c>
      <c r="B64" s="16">
        <v>371</v>
      </c>
      <c r="C64" s="17" t="s">
        <v>506</v>
      </c>
      <c r="D64" s="17" t="s">
        <v>436</v>
      </c>
      <c r="E64" s="16" t="s">
        <v>6</v>
      </c>
      <c r="F64" s="16" t="s">
        <v>226</v>
      </c>
      <c r="G64" s="5">
        <v>95</v>
      </c>
      <c r="H64" s="5">
        <v>97</v>
      </c>
      <c r="I64" s="5">
        <v>98</v>
      </c>
      <c r="J64" s="5">
        <v>94</v>
      </c>
      <c r="K64" s="11">
        <f t="shared" si="10"/>
        <v>384</v>
      </c>
      <c r="L64" s="5">
        <v>84</v>
      </c>
      <c r="M64" s="5">
        <v>87</v>
      </c>
      <c r="N64" s="5">
        <v>90</v>
      </c>
      <c r="O64" s="5">
        <v>91</v>
      </c>
      <c r="P64" s="11">
        <f t="shared" si="11"/>
        <v>352</v>
      </c>
      <c r="Q64" s="5">
        <v>91</v>
      </c>
      <c r="R64" s="5">
        <v>93</v>
      </c>
      <c r="S64" s="5">
        <v>91</v>
      </c>
      <c r="T64" s="5">
        <v>92</v>
      </c>
      <c r="U64" s="5">
        <f t="shared" si="12"/>
        <v>367</v>
      </c>
      <c r="V64" s="5">
        <f t="shared" si="13"/>
        <v>1103</v>
      </c>
      <c r="W64" s="5">
        <v>99</v>
      </c>
      <c r="X64" s="5">
        <v>96</v>
      </c>
      <c r="Y64" s="5">
        <v>94</v>
      </c>
      <c r="Z64" s="5">
        <v>98</v>
      </c>
      <c r="AA64" s="5">
        <f t="shared" si="14"/>
        <v>387</v>
      </c>
      <c r="AB64" s="5">
        <v>89</v>
      </c>
      <c r="AC64" s="5">
        <v>87</v>
      </c>
      <c r="AD64" s="5">
        <v>86</v>
      </c>
      <c r="AE64" s="5">
        <v>88</v>
      </c>
      <c r="AF64" s="5">
        <f t="shared" si="15"/>
        <v>350</v>
      </c>
      <c r="AG64" s="5">
        <v>91</v>
      </c>
      <c r="AH64" s="5">
        <v>93</v>
      </c>
      <c r="AI64" s="5">
        <v>92</v>
      </c>
      <c r="AJ64" s="5">
        <v>93</v>
      </c>
      <c r="AK64" s="5">
        <f t="shared" si="16"/>
        <v>369</v>
      </c>
      <c r="AL64" s="5">
        <f t="shared" si="17"/>
        <v>1106</v>
      </c>
      <c r="AM64" s="5">
        <f t="shared" si="18"/>
        <v>2209</v>
      </c>
      <c r="AN64" s="5"/>
    </row>
    <row r="65" spans="1:40" ht="15.5" x14ac:dyDescent="0.35">
      <c r="A65" s="5">
        <v>48</v>
      </c>
      <c r="B65" s="16">
        <v>399</v>
      </c>
      <c r="C65" s="17" t="s">
        <v>455</v>
      </c>
      <c r="D65" s="17" t="s">
        <v>456</v>
      </c>
      <c r="E65" s="16" t="s">
        <v>6</v>
      </c>
      <c r="F65" s="16" t="s">
        <v>224</v>
      </c>
      <c r="G65" s="5">
        <v>100</v>
      </c>
      <c r="H65" s="5">
        <v>99</v>
      </c>
      <c r="I65" s="5">
        <v>96</v>
      </c>
      <c r="J65" s="5">
        <v>96</v>
      </c>
      <c r="K65" s="11">
        <f t="shared" si="10"/>
        <v>391</v>
      </c>
      <c r="L65" s="5">
        <v>89</v>
      </c>
      <c r="M65" s="5">
        <v>84</v>
      </c>
      <c r="N65" s="5">
        <v>80</v>
      </c>
      <c r="O65" s="5">
        <v>81</v>
      </c>
      <c r="P65" s="11">
        <f t="shared" si="11"/>
        <v>334</v>
      </c>
      <c r="Q65" s="5">
        <v>92</v>
      </c>
      <c r="R65" s="5">
        <v>95</v>
      </c>
      <c r="S65" s="5">
        <v>96</v>
      </c>
      <c r="T65" s="5">
        <v>94</v>
      </c>
      <c r="U65" s="5">
        <f t="shared" si="12"/>
        <v>377</v>
      </c>
      <c r="V65" s="5">
        <f t="shared" si="13"/>
        <v>1102</v>
      </c>
      <c r="W65" s="5">
        <v>97</v>
      </c>
      <c r="X65" s="5">
        <v>97</v>
      </c>
      <c r="Y65" s="5">
        <v>95</v>
      </c>
      <c r="Z65" s="5">
        <v>93</v>
      </c>
      <c r="AA65" s="5">
        <f t="shared" si="14"/>
        <v>382</v>
      </c>
      <c r="AB65" s="5">
        <v>83</v>
      </c>
      <c r="AC65" s="5">
        <v>86</v>
      </c>
      <c r="AD65" s="5">
        <v>92</v>
      </c>
      <c r="AE65" s="5">
        <v>87</v>
      </c>
      <c r="AF65" s="5">
        <f t="shared" si="15"/>
        <v>348</v>
      </c>
      <c r="AG65" s="5">
        <v>93</v>
      </c>
      <c r="AH65" s="5">
        <v>93</v>
      </c>
      <c r="AI65" s="5">
        <v>87</v>
      </c>
      <c r="AJ65" s="5">
        <v>96</v>
      </c>
      <c r="AK65" s="5">
        <f t="shared" si="16"/>
        <v>369</v>
      </c>
      <c r="AL65" s="5">
        <f t="shared" si="17"/>
        <v>1099</v>
      </c>
      <c r="AM65" s="5">
        <f t="shared" si="18"/>
        <v>2201</v>
      </c>
      <c r="AN65" s="5"/>
    </row>
    <row r="66" spans="1:40" ht="15.5" x14ac:dyDescent="0.35">
      <c r="A66" s="5">
        <v>49</v>
      </c>
      <c r="B66" s="16" t="s">
        <v>695</v>
      </c>
      <c r="C66" s="17" t="s">
        <v>324</v>
      </c>
      <c r="D66" s="17" t="s">
        <v>325</v>
      </c>
      <c r="E66" s="16" t="s">
        <v>6</v>
      </c>
      <c r="F66" s="16" t="s">
        <v>228</v>
      </c>
      <c r="G66" s="5">
        <v>95</v>
      </c>
      <c r="H66" s="5">
        <v>97</v>
      </c>
      <c r="I66" s="5">
        <v>97</v>
      </c>
      <c r="J66" s="5">
        <v>95</v>
      </c>
      <c r="K66" s="11">
        <f t="shared" si="10"/>
        <v>384</v>
      </c>
      <c r="L66" s="5">
        <v>87</v>
      </c>
      <c r="M66" s="5">
        <v>88</v>
      </c>
      <c r="N66" s="5">
        <v>87</v>
      </c>
      <c r="O66" s="5">
        <v>90</v>
      </c>
      <c r="P66" s="11">
        <f t="shared" si="11"/>
        <v>352</v>
      </c>
      <c r="Q66" s="5">
        <v>90</v>
      </c>
      <c r="R66" s="5">
        <v>96</v>
      </c>
      <c r="S66" s="5">
        <v>94</v>
      </c>
      <c r="T66" s="5">
        <v>91</v>
      </c>
      <c r="U66" s="5">
        <f t="shared" si="12"/>
        <v>371</v>
      </c>
      <c r="V66" s="5">
        <f t="shared" si="13"/>
        <v>1107</v>
      </c>
      <c r="W66" s="5">
        <v>97</v>
      </c>
      <c r="X66" s="5">
        <v>95</v>
      </c>
      <c r="Y66" s="5">
        <v>96</v>
      </c>
      <c r="Z66" s="5">
        <v>98</v>
      </c>
      <c r="AA66" s="5">
        <f t="shared" si="14"/>
        <v>386</v>
      </c>
      <c r="AB66" s="5">
        <v>78</v>
      </c>
      <c r="AC66" s="5">
        <v>91</v>
      </c>
      <c r="AD66" s="5">
        <v>86</v>
      </c>
      <c r="AE66" s="5">
        <v>86</v>
      </c>
      <c r="AF66" s="5">
        <f t="shared" si="15"/>
        <v>341</v>
      </c>
      <c r="AG66" s="5">
        <v>91</v>
      </c>
      <c r="AH66" s="5">
        <v>97</v>
      </c>
      <c r="AI66" s="5">
        <v>86</v>
      </c>
      <c r="AJ66" s="5">
        <v>92</v>
      </c>
      <c r="AK66" s="5">
        <f t="shared" si="16"/>
        <v>366</v>
      </c>
      <c r="AL66" s="5">
        <f t="shared" si="17"/>
        <v>1093</v>
      </c>
      <c r="AM66" s="5">
        <f t="shared" si="18"/>
        <v>2200</v>
      </c>
      <c r="AN66" s="5"/>
    </row>
    <row r="67" spans="1:40" ht="15.5" x14ac:dyDescent="0.35">
      <c r="A67" s="5">
        <v>50</v>
      </c>
      <c r="B67" s="16">
        <v>257</v>
      </c>
      <c r="C67" s="17" t="s">
        <v>509</v>
      </c>
      <c r="D67" s="17" t="s">
        <v>423</v>
      </c>
      <c r="E67" s="16" t="s">
        <v>6</v>
      </c>
      <c r="F67" s="16" t="s">
        <v>238</v>
      </c>
      <c r="G67" s="5">
        <v>95</v>
      </c>
      <c r="H67" s="5">
        <v>96</v>
      </c>
      <c r="I67" s="5">
        <v>96</v>
      </c>
      <c r="J67" s="5">
        <v>95</v>
      </c>
      <c r="K67" s="11">
        <f t="shared" si="10"/>
        <v>382</v>
      </c>
      <c r="L67" s="5">
        <v>85</v>
      </c>
      <c r="M67" s="5">
        <v>82</v>
      </c>
      <c r="N67" s="5">
        <v>81</v>
      </c>
      <c r="O67" s="5">
        <v>87</v>
      </c>
      <c r="P67" s="11">
        <f t="shared" si="11"/>
        <v>335</v>
      </c>
      <c r="Q67" s="5">
        <v>92</v>
      </c>
      <c r="R67" s="5">
        <v>93</v>
      </c>
      <c r="S67" s="5">
        <v>89</v>
      </c>
      <c r="T67" s="5">
        <v>95</v>
      </c>
      <c r="U67" s="5">
        <f t="shared" si="12"/>
        <v>369</v>
      </c>
      <c r="V67" s="5">
        <f t="shared" si="13"/>
        <v>1086</v>
      </c>
      <c r="W67" s="5">
        <v>97</v>
      </c>
      <c r="X67" s="5">
        <v>99</v>
      </c>
      <c r="Y67" s="5">
        <v>99</v>
      </c>
      <c r="Z67" s="5">
        <v>98</v>
      </c>
      <c r="AA67" s="5">
        <f t="shared" si="14"/>
        <v>393</v>
      </c>
      <c r="AB67" s="5">
        <v>83</v>
      </c>
      <c r="AC67" s="5">
        <v>84</v>
      </c>
      <c r="AD67" s="5">
        <v>90</v>
      </c>
      <c r="AE67" s="5">
        <v>86</v>
      </c>
      <c r="AF67" s="5">
        <f t="shared" si="15"/>
        <v>343</v>
      </c>
      <c r="AG67" s="5">
        <v>95</v>
      </c>
      <c r="AH67" s="5">
        <v>92</v>
      </c>
      <c r="AI67" s="5">
        <v>93</v>
      </c>
      <c r="AJ67" s="5">
        <v>96</v>
      </c>
      <c r="AK67" s="5">
        <f t="shared" si="16"/>
        <v>376</v>
      </c>
      <c r="AL67" s="5">
        <f t="shared" si="17"/>
        <v>1112</v>
      </c>
      <c r="AM67" s="5">
        <f t="shared" si="18"/>
        <v>2198</v>
      </c>
      <c r="AN67" s="5"/>
    </row>
    <row r="68" spans="1:40" ht="15.5" x14ac:dyDescent="0.35">
      <c r="A68" s="5">
        <v>51</v>
      </c>
      <c r="B68" s="16">
        <v>346</v>
      </c>
      <c r="C68" s="17" t="s">
        <v>428</v>
      </c>
      <c r="D68" s="17" t="s">
        <v>429</v>
      </c>
      <c r="E68" s="16" t="s">
        <v>6</v>
      </c>
      <c r="F68" s="16" t="s">
        <v>225</v>
      </c>
      <c r="G68" s="5">
        <v>95</v>
      </c>
      <c r="H68" s="5">
        <v>96</v>
      </c>
      <c r="I68" s="5">
        <v>96</v>
      </c>
      <c r="J68" s="5">
        <v>97</v>
      </c>
      <c r="K68" s="11">
        <f t="shared" si="10"/>
        <v>384</v>
      </c>
      <c r="L68" s="5">
        <v>80</v>
      </c>
      <c r="M68" s="5">
        <v>87</v>
      </c>
      <c r="N68" s="5">
        <v>85</v>
      </c>
      <c r="O68" s="5">
        <v>81</v>
      </c>
      <c r="P68" s="11">
        <f t="shared" si="11"/>
        <v>333</v>
      </c>
      <c r="Q68" s="5">
        <v>92</v>
      </c>
      <c r="R68" s="5">
        <v>93</v>
      </c>
      <c r="S68" s="5">
        <v>91</v>
      </c>
      <c r="T68" s="5">
        <v>89</v>
      </c>
      <c r="U68" s="5">
        <f t="shared" si="12"/>
        <v>365</v>
      </c>
      <c r="V68" s="5">
        <f t="shared" si="13"/>
        <v>1082</v>
      </c>
      <c r="W68" s="5">
        <v>97</v>
      </c>
      <c r="X68" s="5">
        <v>97</v>
      </c>
      <c r="Y68" s="5">
        <v>99</v>
      </c>
      <c r="Z68" s="5">
        <v>97</v>
      </c>
      <c r="AA68" s="5">
        <f t="shared" si="14"/>
        <v>390</v>
      </c>
      <c r="AB68" s="5">
        <v>86</v>
      </c>
      <c r="AC68" s="5">
        <v>92</v>
      </c>
      <c r="AD68" s="5">
        <v>90</v>
      </c>
      <c r="AE68" s="5">
        <v>87</v>
      </c>
      <c r="AF68" s="5">
        <f t="shared" si="15"/>
        <v>355</v>
      </c>
      <c r="AG68" s="5">
        <v>95</v>
      </c>
      <c r="AH68" s="5">
        <v>90</v>
      </c>
      <c r="AI68" s="5">
        <v>92</v>
      </c>
      <c r="AJ68" s="5">
        <v>93</v>
      </c>
      <c r="AK68" s="5">
        <f t="shared" si="16"/>
        <v>370</v>
      </c>
      <c r="AL68" s="5">
        <f t="shared" si="17"/>
        <v>1115</v>
      </c>
      <c r="AM68" s="5">
        <f t="shared" si="18"/>
        <v>2197</v>
      </c>
      <c r="AN68" s="5"/>
    </row>
    <row r="69" spans="1:40" ht="15.5" x14ac:dyDescent="0.35">
      <c r="A69" s="5">
        <v>52</v>
      </c>
      <c r="B69" s="16">
        <v>117</v>
      </c>
      <c r="C69" s="17" t="s">
        <v>315</v>
      </c>
      <c r="D69" s="17" t="s">
        <v>316</v>
      </c>
      <c r="E69" s="16" t="s">
        <v>9</v>
      </c>
      <c r="F69" s="16" t="s">
        <v>238</v>
      </c>
      <c r="G69" s="5">
        <v>98</v>
      </c>
      <c r="H69" s="5">
        <v>96</v>
      </c>
      <c r="I69" s="5">
        <v>95</v>
      </c>
      <c r="J69" s="5">
        <v>97</v>
      </c>
      <c r="K69" s="11">
        <f t="shared" si="10"/>
        <v>386</v>
      </c>
      <c r="L69" s="5">
        <v>85</v>
      </c>
      <c r="M69" s="5">
        <v>78</v>
      </c>
      <c r="N69" s="5">
        <v>83</v>
      </c>
      <c r="O69" s="5">
        <v>82</v>
      </c>
      <c r="P69" s="11">
        <f t="shared" si="11"/>
        <v>328</v>
      </c>
      <c r="Q69" s="5">
        <v>93</v>
      </c>
      <c r="R69" s="5">
        <v>94</v>
      </c>
      <c r="S69" s="5">
        <v>90</v>
      </c>
      <c r="T69" s="5">
        <v>94</v>
      </c>
      <c r="U69" s="5">
        <f t="shared" si="12"/>
        <v>371</v>
      </c>
      <c r="V69" s="5">
        <f t="shared" si="13"/>
        <v>1085</v>
      </c>
      <c r="W69" s="5">
        <v>97</v>
      </c>
      <c r="X69" s="5">
        <v>95</v>
      </c>
      <c r="Y69" s="5">
        <v>97</v>
      </c>
      <c r="Z69" s="5">
        <v>100</v>
      </c>
      <c r="AA69" s="5">
        <f t="shared" si="14"/>
        <v>389</v>
      </c>
      <c r="AB69" s="5">
        <v>88</v>
      </c>
      <c r="AC69" s="5">
        <v>86</v>
      </c>
      <c r="AD69" s="5">
        <v>89</v>
      </c>
      <c r="AE69" s="5">
        <v>88</v>
      </c>
      <c r="AF69" s="5">
        <f t="shared" si="15"/>
        <v>351</v>
      </c>
      <c r="AG69" s="5">
        <v>92</v>
      </c>
      <c r="AH69" s="5">
        <v>93</v>
      </c>
      <c r="AI69" s="5">
        <v>95</v>
      </c>
      <c r="AJ69" s="5">
        <v>92</v>
      </c>
      <c r="AK69" s="5">
        <f t="shared" si="16"/>
        <v>372</v>
      </c>
      <c r="AL69" s="5">
        <f t="shared" si="17"/>
        <v>1112</v>
      </c>
      <c r="AM69" s="5">
        <f t="shared" si="18"/>
        <v>2197</v>
      </c>
      <c r="AN69" s="5"/>
    </row>
    <row r="70" spans="1:40" ht="15.5" x14ac:dyDescent="0.35">
      <c r="A70" s="5">
        <v>53</v>
      </c>
      <c r="B70" s="16">
        <v>431</v>
      </c>
      <c r="C70" s="17" t="s">
        <v>401</v>
      </c>
      <c r="D70" s="17" t="s">
        <v>166</v>
      </c>
      <c r="E70" s="16" t="s">
        <v>6</v>
      </c>
      <c r="F70" s="16" t="s">
        <v>209</v>
      </c>
      <c r="G70" s="5">
        <v>88</v>
      </c>
      <c r="H70" s="5">
        <v>95</v>
      </c>
      <c r="I70" s="5">
        <v>95</v>
      </c>
      <c r="J70" s="5">
        <v>94</v>
      </c>
      <c r="K70" s="11">
        <f t="shared" si="10"/>
        <v>372</v>
      </c>
      <c r="L70" s="5">
        <v>83</v>
      </c>
      <c r="M70" s="5">
        <v>91</v>
      </c>
      <c r="N70" s="5">
        <v>93</v>
      </c>
      <c r="O70" s="5">
        <v>82</v>
      </c>
      <c r="P70" s="11">
        <f t="shared" si="11"/>
        <v>349</v>
      </c>
      <c r="Q70" s="5">
        <v>96</v>
      </c>
      <c r="R70" s="5">
        <v>92</v>
      </c>
      <c r="S70" s="5">
        <v>94</v>
      </c>
      <c r="T70" s="5">
        <v>97</v>
      </c>
      <c r="U70" s="5">
        <f t="shared" si="12"/>
        <v>379</v>
      </c>
      <c r="V70" s="5">
        <f t="shared" si="13"/>
        <v>1100</v>
      </c>
      <c r="W70" s="5">
        <v>97</v>
      </c>
      <c r="X70" s="5">
        <v>93</v>
      </c>
      <c r="Y70" s="5">
        <v>92</v>
      </c>
      <c r="Z70" s="5">
        <v>94</v>
      </c>
      <c r="AA70" s="5">
        <f t="shared" si="14"/>
        <v>376</v>
      </c>
      <c r="AB70" s="5">
        <v>84</v>
      </c>
      <c r="AC70" s="5">
        <v>84</v>
      </c>
      <c r="AD70" s="5">
        <v>87</v>
      </c>
      <c r="AE70" s="5">
        <v>91</v>
      </c>
      <c r="AF70" s="5">
        <f t="shared" si="15"/>
        <v>346</v>
      </c>
      <c r="AG70" s="5">
        <v>94</v>
      </c>
      <c r="AH70" s="5">
        <v>91</v>
      </c>
      <c r="AI70" s="5">
        <v>96</v>
      </c>
      <c r="AJ70" s="5">
        <v>93</v>
      </c>
      <c r="AK70" s="5">
        <f t="shared" si="16"/>
        <v>374</v>
      </c>
      <c r="AL70" s="5">
        <f t="shared" si="17"/>
        <v>1096</v>
      </c>
      <c r="AM70" s="5">
        <f t="shared" si="18"/>
        <v>2196</v>
      </c>
      <c r="AN70" s="5"/>
    </row>
    <row r="71" spans="1:40" ht="15.5" x14ac:dyDescent="0.35">
      <c r="A71" s="5">
        <v>54</v>
      </c>
      <c r="B71" s="16">
        <v>173</v>
      </c>
      <c r="C71" s="17" t="s">
        <v>477</v>
      </c>
      <c r="D71" s="17" t="s">
        <v>425</v>
      </c>
      <c r="E71" s="16" t="s">
        <v>6</v>
      </c>
      <c r="F71" s="16" t="s">
        <v>225</v>
      </c>
      <c r="G71" s="5">
        <v>98</v>
      </c>
      <c r="H71" s="5">
        <v>96</v>
      </c>
      <c r="I71" s="5">
        <v>91</v>
      </c>
      <c r="J71" s="5">
        <v>93</v>
      </c>
      <c r="K71" s="11">
        <f t="shared" si="10"/>
        <v>378</v>
      </c>
      <c r="L71" s="5">
        <v>80</v>
      </c>
      <c r="M71" s="5">
        <v>93</v>
      </c>
      <c r="N71" s="5">
        <v>95</v>
      </c>
      <c r="O71" s="5">
        <v>87</v>
      </c>
      <c r="P71" s="11">
        <f t="shared" si="11"/>
        <v>355</v>
      </c>
      <c r="Q71" s="5">
        <v>85</v>
      </c>
      <c r="R71" s="5">
        <v>93</v>
      </c>
      <c r="S71" s="5">
        <v>91</v>
      </c>
      <c r="T71" s="5">
        <v>88</v>
      </c>
      <c r="U71" s="5">
        <f t="shared" si="12"/>
        <v>357</v>
      </c>
      <c r="V71" s="5">
        <f t="shared" si="13"/>
        <v>1090</v>
      </c>
      <c r="W71" s="5">
        <v>97</v>
      </c>
      <c r="X71" s="5">
        <v>94</v>
      </c>
      <c r="Y71" s="5">
        <v>97</v>
      </c>
      <c r="Z71" s="5">
        <v>93</v>
      </c>
      <c r="AA71" s="5">
        <f t="shared" si="14"/>
        <v>381</v>
      </c>
      <c r="AB71" s="5">
        <v>96</v>
      </c>
      <c r="AC71" s="5">
        <v>84</v>
      </c>
      <c r="AD71" s="5">
        <v>93</v>
      </c>
      <c r="AE71" s="5">
        <v>85</v>
      </c>
      <c r="AF71" s="5">
        <f t="shared" si="15"/>
        <v>358</v>
      </c>
      <c r="AG71" s="5">
        <v>93</v>
      </c>
      <c r="AH71" s="5">
        <v>87</v>
      </c>
      <c r="AI71" s="5">
        <v>85</v>
      </c>
      <c r="AJ71" s="5">
        <v>94</v>
      </c>
      <c r="AK71" s="5">
        <f t="shared" si="16"/>
        <v>359</v>
      </c>
      <c r="AL71" s="5">
        <f t="shared" si="17"/>
        <v>1098</v>
      </c>
      <c r="AM71" s="5">
        <f t="shared" si="18"/>
        <v>2188</v>
      </c>
      <c r="AN71" s="5"/>
    </row>
    <row r="72" spans="1:40" ht="15.5" x14ac:dyDescent="0.35">
      <c r="A72" s="5">
        <v>55</v>
      </c>
      <c r="B72" s="16">
        <v>177</v>
      </c>
      <c r="C72" s="17" t="s">
        <v>510</v>
      </c>
      <c r="D72" s="17" t="s">
        <v>468</v>
      </c>
      <c r="E72" s="16" t="s">
        <v>6</v>
      </c>
      <c r="F72" s="16" t="s">
        <v>238</v>
      </c>
      <c r="G72" s="5">
        <v>100</v>
      </c>
      <c r="H72" s="5">
        <v>95</v>
      </c>
      <c r="I72" s="5">
        <v>98</v>
      </c>
      <c r="J72" s="5">
        <v>98</v>
      </c>
      <c r="K72" s="11">
        <f t="shared" si="10"/>
        <v>391</v>
      </c>
      <c r="L72" s="5">
        <v>85</v>
      </c>
      <c r="M72" s="5">
        <v>82</v>
      </c>
      <c r="N72" s="5">
        <v>88</v>
      </c>
      <c r="O72" s="5">
        <v>88</v>
      </c>
      <c r="P72" s="11">
        <f t="shared" si="11"/>
        <v>343</v>
      </c>
      <c r="Q72" s="5">
        <v>88</v>
      </c>
      <c r="R72" s="5">
        <v>90</v>
      </c>
      <c r="S72" s="5">
        <v>88</v>
      </c>
      <c r="T72" s="5">
        <v>93</v>
      </c>
      <c r="U72" s="5">
        <f t="shared" si="12"/>
        <v>359</v>
      </c>
      <c r="V72" s="5">
        <f t="shared" si="13"/>
        <v>1093</v>
      </c>
      <c r="W72" s="5">
        <v>97</v>
      </c>
      <c r="X72" s="5">
        <v>94</v>
      </c>
      <c r="Y72" s="5">
        <v>97</v>
      </c>
      <c r="Z72" s="5">
        <v>99</v>
      </c>
      <c r="AA72" s="5">
        <f t="shared" si="14"/>
        <v>387</v>
      </c>
      <c r="AB72" s="5">
        <v>79</v>
      </c>
      <c r="AC72" s="5">
        <v>81</v>
      </c>
      <c r="AD72" s="5">
        <v>87</v>
      </c>
      <c r="AE72" s="5">
        <v>86</v>
      </c>
      <c r="AF72" s="5">
        <f t="shared" si="15"/>
        <v>333</v>
      </c>
      <c r="AG72" s="5">
        <v>93</v>
      </c>
      <c r="AH72" s="5">
        <v>96</v>
      </c>
      <c r="AI72" s="5">
        <v>92</v>
      </c>
      <c r="AJ72" s="5">
        <v>92</v>
      </c>
      <c r="AK72" s="5">
        <f t="shared" si="16"/>
        <v>373</v>
      </c>
      <c r="AL72" s="5">
        <f t="shared" si="17"/>
        <v>1093</v>
      </c>
      <c r="AM72" s="5">
        <f t="shared" si="18"/>
        <v>2186</v>
      </c>
      <c r="AN72" s="5"/>
    </row>
    <row r="73" spans="1:40" ht="15.5" x14ac:dyDescent="0.35">
      <c r="A73" s="5">
        <v>56</v>
      </c>
      <c r="B73" s="16">
        <v>133</v>
      </c>
      <c r="C73" s="17" t="s">
        <v>311</v>
      </c>
      <c r="D73" s="17" t="s">
        <v>312</v>
      </c>
      <c r="E73" s="16" t="s">
        <v>9</v>
      </c>
      <c r="F73" s="16" t="s">
        <v>212</v>
      </c>
      <c r="G73" s="5">
        <v>98</v>
      </c>
      <c r="H73" s="5">
        <v>94</v>
      </c>
      <c r="I73" s="5">
        <v>96</v>
      </c>
      <c r="J73" s="5">
        <v>96</v>
      </c>
      <c r="K73" s="11">
        <f t="shared" si="10"/>
        <v>384</v>
      </c>
      <c r="L73" s="5">
        <v>85</v>
      </c>
      <c r="M73" s="5">
        <v>85</v>
      </c>
      <c r="N73" s="5">
        <v>89</v>
      </c>
      <c r="O73" s="5">
        <v>86</v>
      </c>
      <c r="P73" s="11">
        <f t="shared" si="11"/>
        <v>345</v>
      </c>
      <c r="Q73" s="5">
        <v>90</v>
      </c>
      <c r="R73" s="5">
        <v>93</v>
      </c>
      <c r="S73" s="5">
        <v>90</v>
      </c>
      <c r="T73" s="5">
        <v>92</v>
      </c>
      <c r="U73" s="5">
        <f t="shared" si="12"/>
        <v>365</v>
      </c>
      <c r="V73" s="5">
        <f t="shared" si="13"/>
        <v>1094</v>
      </c>
      <c r="W73" s="5">
        <v>95</v>
      </c>
      <c r="X73" s="5">
        <v>99</v>
      </c>
      <c r="Y73" s="5">
        <v>96</v>
      </c>
      <c r="Z73" s="5">
        <v>96</v>
      </c>
      <c r="AA73" s="5">
        <f t="shared" si="14"/>
        <v>386</v>
      </c>
      <c r="AB73" s="5">
        <v>91</v>
      </c>
      <c r="AC73" s="5">
        <v>87</v>
      </c>
      <c r="AD73" s="5">
        <v>88</v>
      </c>
      <c r="AE73" s="5">
        <v>86</v>
      </c>
      <c r="AF73" s="5">
        <f t="shared" si="15"/>
        <v>352</v>
      </c>
      <c r="AG73" s="5">
        <v>92</v>
      </c>
      <c r="AH73" s="5">
        <v>87</v>
      </c>
      <c r="AI73" s="5">
        <v>89</v>
      </c>
      <c r="AJ73" s="5">
        <v>86</v>
      </c>
      <c r="AK73" s="5">
        <f t="shared" si="16"/>
        <v>354</v>
      </c>
      <c r="AL73" s="5">
        <f t="shared" si="17"/>
        <v>1092</v>
      </c>
      <c r="AM73" s="5">
        <f t="shared" si="18"/>
        <v>2186</v>
      </c>
      <c r="AN73" s="5"/>
    </row>
    <row r="74" spans="1:40" ht="15.5" x14ac:dyDescent="0.35">
      <c r="A74" s="5">
        <v>57</v>
      </c>
      <c r="B74" s="16">
        <v>349</v>
      </c>
      <c r="C74" s="17" t="s">
        <v>451</v>
      </c>
      <c r="D74" s="17" t="s">
        <v>452</v>
      </c>
      <c r="E74" s="16" t="s">
        <v>9</v>
      </c>
      <c r="F74" s="16" t="s">
        <v>432</v>
      </c>
      <c r="G74" s="5">
        <v>94</v>
      </c>
      <c r="H74" s="5">
        <v>99</v>
      </c>
      <c r="I74" s="5">
        <v>95</v>
      </c>
      <c r="J74" s="5">
        <v>95</v>
      </c>
      <c r="K74" s="11">
        <f t="shared" si="10"/>
        <v>383</v>
      </c>
      <c r="L74" s="5">
        <v>92</v>
      </c>
      <c r="M74" s="5">
        <v>88</v>
      </c>
      <c r="N74" s="5">
        <v>91</v>
      </c>
      <c r="O74" s="5">
        <v>90</v>
      </c>
      <c r="P74" s="11">
        <f t="shared" si="11"/>
        <v>361</v>
      </c>
      <c r="Q74" s="5">
        <v>90</v>
      </c>
      <c r="R74" s="5">
        <v>86</v>
      </c>
      <c r="S74" s="5">
        <v>90</v>
      </c>
      <c r="T74" s="5">
        <v>93</v>
      </c>
      <c r="U74" s="5">
        <f t="shared" si="12"/>
        <v>359</v>
      </c>
      <c r="V74" s="5">
        <f t="shared" si="13"/>
        <v>1103</v>
      </c>
      <c r="W74" s="5">
        <v>93</v>
      </c>
      <c r="X74" s="5">
        <v>93</v>
      </c>
      <c r="Y74" s="5">
        <v>94</v>
      </c>
      <c r="Z74" s="5">
        <v>97</v>
      </c>
      <c r="AA74" s="5">
        <f t="shared" si="14"/>
        <v>377</v>
      </c>
      <c r="AB74" s="5">
        <v>87</v>
      </c>
      <c r="AC74" s="5">
        <v>88</v>
      </c>
      <c r="AD74" s="5">
        <v>84</v>
      </c>
      <c r="AE74" s="5">
        <v>83</v>
      </c>
      <c r="AF74" s="5">
        <f t="shared" si="15"/>
        <v>342</v>
      </c>
      <c r="AG74" s="5">
        <v>92</v>
      </c>
      <c r="AH74" s="5">
        <v>90</v>
      </c>
      <c r="AI74" s="5">
        <v>87</v>
      </c>
      <c r="AJ74" s="5">
        <v>92</v>
      </c>
      <c r="AK74" s="5">
        <f t="shared" si="16"/>
        <v>361</v>
      </c>
      <c r="AL74" s="5">
        <f t="shared" si="17"/>
        <v>1080</v>
      </c>
      <c r="AM74" s="5">
        <f t="shared" si="18"/>
        <v>2183</v>
      </c>
      <c r="AN74" s="5"/>
    </row>
    <row r="75" spans="1:40" ht="15.5" x14ac:dyDescent="0.35">
      <c r="A75" s="5">
        <v>58</v>
      </c>
      <c r="B75" s="16">
        <v>325</v>
      </c>
      <c r="C75" s="17" t="s">
        <v>507</v>
      </c>
      <c r="D75" s="17" t="s">
        <v>371</v>
      </c>
      <c r="E75" s="16" t="s">
        <v>6</v>
      </c>
      <c r="F75" s="16" t="s">
        <v>240</v>
      </c>
      <c r="G75" s="5">
        <v>94</v>
      </c>
      <c r="H75" s="5">
        <v>96</v>
      </c>
      <c r="I75" s="5">
        <v>96</v>
      </c>
      <c r="J75" s="5">
        <v>98</v>
      </c>
      <c r="K75" s="11">
        <f t="shared" si="10"/>
        <v>384</v>
      </c>
      <c r="L75" s="5">
        <v>84</v>
      </c>
      <c r="M75" s="5">
        <v>87</v>
      </c>
      <c r="N75" s="5">
        <v>83</v>
      </c>
      <c r="O75" s="5">
        <v>85</v>
      </c>
      <c r="P75" s="11">
        <f t="shared" si="11"/>
        <v>339</v>
      </c>
      <c r="Q75" s="5">
        <v>92</v>
      </c>
      <c r="R75" s="5">
        <v>91</v>
      </c>
      <c r="S75" s="5">
        <v>91</v>
      </c>
      <c r="T75" s="5">
        <v>92</v>
      </c>
      <c r="U75" s="5">
        <f t="shared" si="12"/>
        <v>366</v>
      </c>
      <c r="V75" s="5">
        <f t="shared" si="13"/>
        <v>1089</v>
      </c>
      <c r="W75" s="5">
        <v>98</v>
      </c>
      <c r="X75" s="5">
        <v>98</v>
      </c>
      <c r="Y75" s="5">
        <v>98</v>
      </c>
      <c r="Z75" s="5">
        <v>97</v>
      </c>
      <c r="AA75" s="5">
        <f t="shared" si="14"/>
        <v>391</v>
      </c>
      <c r="AB75" s="5">
        <v>88</v>
      </c>
      <c r="AC75" s="5">
        <v>82</v>
      </c>
      <c r="AD75" s="5">
        <v>85</v>
      </c>
      <c r="AE75" s="5">
        <v>83</v>
      </c>
      <c r="AF75" s="5">
        <f t="shared" si="15"/>
        <v>338</v>
      </c>
      <c r="AG75" s="5">
        <v>87</v>
      </c>
      <c r="AH75" s="5">
        <v>89</v>
      </c>
      <c r="AI75" s="5">
        <v>90</v>
      </c>
      <c r="AJ75" s="5">
        <v>91</v>
      </c>
      <c r="AK75" s="5">
        <f t="shared" si="16"/>
        <v>357</v>
      </c>
      <c r="AL75" s="5">
        <f t="shared" si="17"/>
        <v>1086</v>
      </c>
      <c r="AM75" s="5">
        <f t="shared" si="18"/>
        <v>2175</v>
      </c>
      <c r="AN75" s="5"/>
    </row>
    <row r="76" spans="1:40" ht="15.5" x14ac:dyDescent="0.35">
      <c r="A76" s="5">
        <v>59</v>
      </c>
      <c r="B76" s="16">
        <v>226</v>
      </c>
      <c r="C76" s="17" t="s">
        <v>511</v>
      </c>
      <c r="D76" s="17" t="s">
        <v>512</v>
      </c>
      <c r="E76" s="16" t="s">
        <v>13</v>
      </c>
      <c r="F76" s="16" t="s">
        <v>212</v>
      </c>
      <c r="G76" s="5">
        <v>97</v>
      </c>
      <c r="H76" s="5">
        <v>99</v>
      </c>
      <c r="I76" s="5">
        <v>95</v>
      </c>
      <c r="J76" s="5">
        <v>97</v>
      </c>
      <c r="K76" s="11">
        <f t="shared" si="10"/>
        <v>388</v>
      </c>
      <c r="L76" s="5">
        <v>89</v>
      </c>
      <c r="M76" s="5">
        <v>83</v>
      </c>
      <c r="N76" s="5">
        <v>82</v>
      </c>
      <c r="O76" s="5">
        <v>72</v>
      </c>
      <c r="P76" s="11">
        <f t="shared" si="11"/>
        <v>326</v>
      </c>
      <c r="Q76" s="5">
        <v>86</v>
      </c>
      <c r="R76" s="5">
        <v>96</v>
      </c>
      <c r="S76" s="5">
        <v>97</v>
      </c>
      <c r="T76" s="5">
        <v>96</v>
      </c>
      <c r="U76" s="5">
        <f t="shared" si="12"/>
        <v>375</v>
      </c>
      <c r="V76" s="5">
        <f t="shared" si="13"/>
        <v>1089</v>
      </c>
      <c r="W76" s="5">
        <v>96</v>
      </c>
      <c r="X76" s="5">
        <v>95</v>
      </c>
      <c r="Y76" s="5">
        <v>97</v>
      </c>
      <c r="Z76" s="5">
        <v>95</v>
      </c>
      <c r="AA76" s="5">
        <f t="shared" si="14"/>
        <v>383</v>
      </c>
      <c r="AB76" s="5">
        <v>84</v>
      </c>
      <c r="AC76" s="5">
        <v>82</v>
      </c>
      <c r="AD76" s="5">
        <v>77</v>
      </c>
      <c r="AE76" s="5">
        <v>87</v>
      </c>
      <c r="AF76" s="5">
        <f t="shared" si="15"/>
        <v>330</v>
      </c>
      <c r="AG76" s="5">
        <v>93</v>
      </c>
      <c r="AH76" s="5">
        <v>94</v>
      </c>
      <c r="AI76" s="5">
        <v>88</v>
      </c>
      <c r="AJ76" s="5">
        <v>97</v>
      </c>
      <c r="AK76" s="5">
        <f t="shared" si="16"/>
        <v>372</v>
      </c>
      <c r="AL76" s="5">
        <f t="shared" si="17"/>
        <v>1085</v>
      </c>
      <c r="AM76" s="5">
        <f t="shared" si="18"/>
        <v>2174</v>
      </c>
      <c r="AN76" s="5"/>
    </row>
    <row r="77" spans="1:40" ht="15.5" x14ac:dyDescent="0.35">
      <c r="A77" s="5">
        <v>60</v>
      </c>
      <c r="B77" s="16">
        <v>135</v>
      </c>
      <c r="C77" s="17" t="s">
        <v>358</v>
      </c>
      <c r="D77" s="17" t="s">
        <v>359</v>
      </c>
      <c r="E77" s="16" t="s">
        <v>6</v>
      </c>
      <c r="F77" s="16" t="s">
        <v>212</v>
      </c>
      <c r="G77" s="5">
        <v>96</v>
      </c>
      <c r="H77" s="5">
        <v>98</v>
      </c>
      <c r="I77" s="5">
        <v>95</v>
      </c>
      <c r="J77" s="5">
        <v>94</v>
      </c>
      <c r="K77" s="11">
        <f t="shared" si="10"/>
        <v>383</v>
      </c>
      <c r="L77" s="5">
        <v>80</v>
      </c>
      <c r="M77" s="5">
        <v>86</v>
      </c>
      <c r="N77" s="5">
        <v>85</v>
      </c>
      <c r="O77" s="5">
        <v>82</v>
      </c>
      <c r="P77" s="11">
        <f t="shared" si="11"/>
        <v>333</v>
      </c>
      <c r="Q77" s="5">
        <v>91</v>
      </c>
      <c r="R77" s="5">
        <v>95</v>
      </c>
      <c r="S77" s="5">
        <v>96</v>
      </c>
      <c r="T77" s="5">
        <v>96</v>
      </c>
      <c r="U77" s="5">
        <f t="shared" si="12"/>
        <v>378</v>
      </c>
      <c r="V77" s="5">
        <f t="shared" si="13"/>
        <v>1094</v>
      </c>
      <c r="W77" s="5">
        <v>98</v>
      </c>
      <c r="X77" s="5">
        <v>96</v>
      </c>
      <c r="Y77" s="5">
        <v>98</v>
      </c>
      <c r="Z77" s="5">
        <v>97</v>
      </c>
      <c r="AA77" s="5">
        <f t="shared" si="14"/>
        <v>389</v>
      </c>
      <c r="AB77" s="5">
        <v>79</v>
      </c>
      <c r="AC77" s="5">
        <v>81</v>
      </c>
      <c r="AD77" s="5">
        <v>76</v>
      </c>
      <c r="AE77" s="5">
        <v>78</v>
      </c>
      <c r="AF77" s="5">
        <f t="shared" si="15"/>
        <v>314</v>
      </c>
      <c r="AG77" s="5">
        <v>92</v>
      </c>
      <c r="AH77" s="5">
        <v>95</v>
      </c>
      <c r="AI77" s="5">
        <v>94</v>
      </c>
      <c r="AJ77" s="5">
        <v>96</v>
      </c>
      <c r="AK77" s="5">
        <f t="shared" si="16"/>
        <v>377</v>
      </c>
      <c r="AL77" s="5">
        <f t="shared" si="17"/>
        <v>1080</v>
      </c>
      <c r="AM77" s="5">
        <f t="shared" si="18"/>
        <v>2174</v>
      </c>
      <c r="AN77" s="5"/>
    </row>
    <row r="78" spans="1:40" ht="15.5" x14ac:dyDescent="0.35">
      <c r="A78" s="5">
        <v>61</v>
      </c>
      <c r="B78" s="16">
        <v>362</v>
      </c>
      <c r="C78" s="17" t="s">
        <v>505</v>
      </c>
      <c r="D78" s="17" t="s">
        <v>414</v>
      </c>
      <c r="E78" s="16" t="s">
        <v>6</v>
      </c>
      <c r="F78" s="16" t="s">
        <v>208</v>
      </c>
      <c r="G78" s="5">
        <v>92</v>
      </c>
      <c r="H78" s="5">
        <v>95</v>
      </c>
      <c r="I78" s="5">
        <v>96</v>
      </c>
      <c r="J78" s="5">
        <v>97</v>
      </c>
      <c r="K78" s="11">
        <f t="shared" si="10"/>
        <v>380</v>
      </c>
      <c r="L78" s="5">
        <v>88</v>
      </c>
      <c r="M78" s="5">
        <v>91</v>
      </c>
      <c r="N78" s="5">
        <v>83</v>
      </c>
      <c r="O78" s="5">
        <v>90</v>
      </c>
      <c r="P78" s="11">
        <f t="shared" si="11"/>
        <v>352</v>
      </c>
      <c r="Q78" s="5">
        <v>91</v>
      </c>
      <c r="R78" s="5">
        <v>91</v>
      </c>
      <c r="S78" s="5">
        <v>92</v>
      </c>
      <c r="T78" s="5">
        <v>88</v>
      </c>
      <c r="U78" s="5">
        <f t="shared" si="12"/>
        <v>362</v>
      </c>
      <c r="V78" s="5">
        <f t="shared" si="13"/>
        <v>1094</v>
      </c>
      <c r="W78" s="5">
        <v>93</v>
      </c>
      <c r="X78" s="5">
        <v>98</v>
      </c>
      <c r="Y78" s="5">
        <v>88</v>
      </c>
      <c r="Z78" s="5">
        <v>97</v>
      </c>
      <c r="AA78" s="5">
        <f t="shared" si="14"/>
        <v>376</v>
      </c>
      <c r="AB78" s="5">
        <v>87</v>
      </c>
      <c r="AC78" s="5">
        <v>87</v>
      </c>
      <c r="AD78" s="5">
        <v>78</v>
      </c>
      <c r="AE78" s="5">
        <v>82</v>
      </c>
      <c r="AF78" s="5">
        <f t="shared" si="15"/>
        <v>334</v>
      </c>
      <c r="AG78" s="5">
        <v>93</v>
      </c>
      <c r="AH78" s="5">
        <v>92</v>
      </c>
      <c r="AI78" s="5">
        <v>91</v>
      </c>
      <c r="AJ78" s="5">
        <v>94</v>
      </c>
      <c r="AK78" s="5">
        <f t="shared" si="16"/>
        <v>370</v>
      </c>
      <c r="AL78" s="5">
        <f t="shared" si="17"/>
        <v>1080</v>
      </c>
      <c r="AM78" s="5">
        <f t="shared" si="18"/>
        <v>2174</v>
      </c>
      <c r="AN78" s="5"/>
    </row>
    <row r="79" spans="1:40" ht="15.5" x14ac:dyDescent="0.35">
      <c r="A79" s="5">
        <v>62</v>
      </c>
      <c r="B79" s="16">
        <v>408</v>
      </c>
      <c r="C79" s="17" t="s">
        <v>313</v>
      </c>
      <c r="D79" s="17" t="s">
        <v>314</v>
      </c>
      <c r="E79" s="16" t="s">
        <v>13</v>
      </c>
      <c r="F79" s="16" t="s">
        <v>208</v>
      </c>
      <c r="G79" s="5">
        <v>97</v>
      </c>
      <c r="H79" s="5">
        <v>91</v>
      </c>
      <c r="I79" s="5">
        <v>95</v>
      </c>
      <c r="J79" s="5">
        <v>94</v>
      </c>
      <c r="K79" s="11">
        <f t="shared" si="10"/>
        <v>377</v>
      </c>
      <c r="L79" s="5">
        <v>88</v>
      </c>
      <c r="M79" s="5">
        <v>80</v>
      </c>
      <c r="N79" s="5">
        <v>84</v>
      </c>
      <c r="O79" s="5">
        <v>90</v>
      </c>
      <c r="P79" s="11">
        <f t="shared" si="11"/>
        <v>342</v>
      </c>
      <c r="Q79" s="5">
        <v>96</v>
      </c>
      <c r="R79" s="5">
        <v>89</v>
      </c>
      <c r="S79" s="5">
        <v>97</v>
      </c>
      <c r="T79" s="5">
        <v>88</v>
      </c>
      <c r="U79" s="5">
        <f t="shared" si="12"/>
        <v>370</v>
      </c>
      <c r="V79" s="5">
        <f t="shared" si="13"/>
        <v>1089</v>
      </c>
      <c r="W79" s="5">
        <v>94</v>
      </c>
      <c r="X79" s="5">
        <v>96</v>
      </c>
      <c r="Y79" s="5">
        <v>92</v>
      </c>
      <c r="Z79" s="5">
        <v>93</v>
      </c>
      <c r="AA79" s="5">
        <f t="shared" si="14"/>
        <v>375</v>
      </c>
      <c r="AB79" s="5">
        <v>90</v>
      </c>
      <c r="AC79" s="5">
        <v>83</v>
      </c>
      <c r="AD79" s="5">
        <v>91</v>
      </c>
      <c r="AE79" s="5">
        <v>85</v>
      </c>
      <c r="AF79" s="5">
        <f t="shared" si="15"/>
        <v>349</v>
      </c>
      <c r="AG79" s="5">
        <v>85</v>
      </c>
      <c r="AH79" s="5">
        <v>90</v>
      </c>
      <c r="AI79" s="5">
        <v>92</v>
      </c>
      <c r="AJ79" s="5">
        <v>90</v>
      </c>
      <c r="AK79" s="5">
        <f t="shared" si="16"/>
        <v>357</v>
      </c>
      <c r="AL79" s="5">
        <f t="shared" si="17"/>
        <v>1081</v>
      </c>
      <c r="AM79" s="5">
        <f t="shared" si="18"/>
        <v>2170</v>
      </c>
      <c r="AN79" s="5"/>
    </row>
    <row r="80" spans="1:40" ht="15.5" x14ac:dyDescent="0.35">
      <c r="A80" s="5">
        <v>63</v>
      </c>
      <c r="B80" s="16">
        <v>357</v>
      </c>
      <c r="C80" s="17" t="s">
        <v>480</v>
      </c>
      <c r="D80" s="17" t="s">
        <v>347</v>
      </c>
      <c r="E80" s="16" t="s">
        <v>13</v>
      </c>
      <c r="F80" s="16" t="s">
        <v>208</v>
      </c>
      <c r="G80" s="5">
        <v>93</v>
      </c>
      <c r="H80" s="5">
        <v>99</v>
      </c>
      <c r="I80" s="5">
        <v>93</v>
      </c>
      <c r="J80" s="5">
        <v>93</v>
      </c>
      <c r="K80" s="11">
        <f t="shared" si="10"/>
        <v>378</v>
      </c>
      <c r="L80" s="5">
        <v>89</v>
      </c>
      <c r="M80" s="5">
        <v>89</v>
      </c>
      <c r="N80" s="5">
        <v>84</v>
      </c>
      <c r="O80" s="5">
        <v>86</v>
      </c>
      <c r="P80" s="11">
        <f t="shared" si="11"/>
        <v>348</v>
      </c>
      <c r="Q80" s="5">
        <v>89</v>
      </c>
      <c r="R80" s="5">
        <v>91</v>
      </c>
      <c r="S80" s="5">
        <v>87</v>
      </c>
      <c r="T80" s="5">
        <v>95</v>
      </c>
      <c r="U80" s="5">
        <f t="shared" si="12"/>
        <v>362</v>
      </c>
      <c r="V80" s="5">
        <f t="shared" si="13"/>
        <v>1088</v>
      </c>
      <c r="W80" s="5">
        <v>92</v>
      </c>
      <c r="X80" s="5">
        <v>96</v>
      </c>
      <c r="Y80" s="5">
        <v>94</v>
      </c>
      <c r="Z80" s="5">
        <v>91</v>
      </c>
      <c r="AA80" s="5">
        <f t="shared" si="14"/>
        <v>373</v>
      </c>
      <c r="AB80" s="5">
        <v>86</v>
      </c>
      <c r="AC80" s="5">
        <v>82</v>
      </c>
      <c r="AD80" s="5">
        <v>82</v>
      </c>
      <c r="AE80" s="5">
        <v>86</v>
      </c>
      <c r="AF80" s="5">
        <f t="shared" si="15"/>
        <v>336</v>
      </c>
      <c r="AG80" s="5">
        <v>89</v>
      </c>
      <c r="AH80" s="5">
        <v>90</v>
      </c>
      <c r="AI80" s="5">
        <v>92</v>
      </c>
      <c r="AJ80" s="5">
        <v>90</v>
      </c>
      <c r="AK80" s="5">
        <f t="shared" si="16"/>
        <v>361</v>
      </c>
      <c r="AL80" s="5">
        <f t="shared" si="17"/>
        <v>1070</v>
      </c>
      <c r="AM80" s="5">
        <f t="shared" si="18"/>
        <v>2158</v>
      </c>
      <c r="AN80" s="5"/>
    </row>
    <row r="81" spans="1:40" ht="15.5" x14ac:dyDescent="0.35">
      <c r="A81" s="5">
        <v>64</v>
      </c>
      <c r="B81" s="16">
        <v>451</v>
      </c>
      <c r="C81" s="17" t="s">
        <v>419</v>
      </c>
      <c r="D81" s="17" t="s">
        <v>484</v>
      </c>
      <c r="E81" s="16" t="s">
        <v>6</v>
      </c>
      <c r="F81" s="16" t="s">
        <v>215</v>
      </c>
      <c r="G81" s="5">
        <v>91</v>
      </c>
      <c r="H81" s="5">
        <v>93</v>
      </c>
      <c r="I81" s="5">
        <v>92</v>
      </c>
      <c r="J81" s="5">
        <v>93</v>
      </c>
      <c r="K81" s="11">
        <f t="shared" si="10"/>
        <v>369</v>
      </c>
      <c r="L81" s="5">
        <v>78</v>
      </c>
      <c r="M81" s="5">
        <v>87</v>
      </c>
      <c r="N81" s="5">
        <v>84</v>
      </c>
      <c r="O81" s="5">
        <v>89</v>
      </c>
      <c r="P81" s="11">
        <f t="shared" si="11"/>
        <v>338</v>
      </c>
      <c r="Q81" s="5">
        <v>92</v>
      </c>
      <c r="R81" s="5">
        <v>92</v>
      </c>
      <c r="S81" s="5">
        <v>89</v>
      </c>
      <c r="T81" s="5">
        <v>93</v>
      </c>
      <c r="U81" s="5">
        <f t="shared" si="12"/>
        <v>366</v>
      </c>
      <c r="V81" s="5">
        <f t="shared" si="13"/>
        <v>1073</v>
      </c>
      <c r="W81" s="5">
        <v>92</v>
      </c>
      <c r="X81" s="5">
        <v>94</v>
      </c>
      <c r="Y81" s="5">
        <v>98</v>
      </c>
      <c r="Z81" s="5">
        <v>90</v>
      </c>
      <c r="AA81" s="5">
        <f t="shared" si="14"/>
        <v>374</v>
      </c>
      <c r="AB81" s="5">
        <v>81</v>
      </c>
      <c r="AC81" s="5">
        <v>84</v>
      </c>
      <c r="AD81" s="5">
        <v>87</v>
      </c>
      <c r="AE81" s="5">
        <v>87</v>
      </c>
      <c r="AF81" s="5">
        <f t="shared" si="15"/>
        <v>339</v>
      </c>
      <c r="AG81" s="5">
        <v>88</v>
      </c>
      <c r="AH81" s="5">
        <v>91</v>
      </c>
      <c r="AI81" s="5">
        <v>87</v>
      </c>
      <c r="AJ81" s="5">
        <v>89</v>
      </c>
      <c r="AK81" s="5">
        <f t="shared" si="16"/>
        <v>355</v>
      </c>
      <c r="AL81" s="5">
        <f t="shared" si="17"/>
        <v>1068</v>
      </c>
      <c r="AM81" s="5">
        <f t="shared" si="18"/>
        <v>2141</v>
      </c>
      <c r="AN81" s="5"/>
    </row>
    <row r="82" spans="1:40" ht="15.5" x14ac:dyDescent="0.35">
      <c r="A82" s="5">
        <v>65</v>
      </c>
      <c r="B82" s="16">
        <v>373</v>
      </c>
      <c r="C82" s="17" t="s">
        <v>299</v>
      </c>
      <c r="D82" s="17" t="s">
        <v>300</v>
      </c>
      <c r="E82" s="16" t="s">
        <v>9</v>
      </c>
      <c r="F82" s="16" t="s">
        <v>209</v>
      </c>
      <c r="G82" s="5">
        <v>98</v>
      </c>
      <c r="H82" s="5">
        <v>99</v>
      </c>
      <c r="I82" s="5">
        <v>100</v>
      </c>
      <c r="J82" s="5">
        <v>96</v>
      </c>
      <c r="K82" s="11">
        <f t="shared" ref="K82:K90" si="19">SUM(G82:J82)</f>
        <v>393</v>
      </c>
      <c r="L82" s="5">
        <v>68</v>
      </c>
      <c r="M82" s="5">
        <v>76</v>
      </c>
      <c r="N82" s="5">
        <v>86</v>
      </c>
      <c r="O82" s="5">
        <v>84</v>
      </c>
      <c r="P82" s="11">
        <f t="shared" ref="P82:P90" si="20">SUM(L82:O82)</f>
        <v>314</v>
      </c>
      <c r="Q82" s="5">
        <v>94</v>
      </c>
      <c r="R82" s="5">
        <v>94</v>
      </c>
      <c r="S82" s="5">
        <v>92</v>
      </c>
      <c r="T82" s="5">
        <v>92</v>
      </c>
      <c r="U82" s="5">
        <f t="shared" ref="U82:U90" si="21">SUM(Q82:T82)</f>
        <v>372</v>
      </c>
      <c r="V82" s="5">
        <f t="shared" ref="V82:V90" si="22">SUM(U82,P82,K82)</f>
        <v>1079</v>
      </c>
      <c r="W82" s="5">
        <v>97</v>
      </c>
      <c r="X82" s="5">
        <v>98</v>
      </c>
      <c r="Y82" s="5">
        <v>98</v>
      </c>
      <c r="Z82" s="5">
        <v>96</v>
      </c>
      <c r="AA82" s="5">
        <f t="shared" ref="AA82:AA90" si="23">SUM(W82:Z82)</f>
        <v>389</v>
      </c>
      <c r="AB82" s="5">
        <v>80</v>
      </c>
      <c r="AC82" s="5">
        <v>76</v>
      </c>
      <c r="AD82" s="5">
        <v>80</v>
      </c>
      <c r="AE82" s="5">
        <v>74</v>
      </c>
      <c r="AF82" s="5">
        <f t="shared" ref="AF82:AF90" si="24">SUM(AB82:AE82)</f>
        <v>310</v>
      </c>
      <c r="AG82" s="5">
        <v>92</v>
      </c>
      <c r="AH82" s="5">
        <v>92</v>
      </c>
      <c r="AI82" s="5">
        <v>91</v>
      </c>
      <c r="AJ82" s="5">
        <v>84</v>
      </c>
      <c r="AK82" s="5">
        <f t="shared" ref="AK82:AK90" si="25">SUM(AG82:AJ82)</f>
        <v>359</v>
      </c>
      <c r="AL82" s="5">
        <f t="shared" ref="AL82:AL90" si="26">SUM(AK82,AF82,AA82)</f>
        <v>1058</v>
      </c>
      <c r="AM82" s="5">
        <f t="shared" ref="AM82:AM90" si="27">SUM(AL82,V82)</f>
        <v>2137</v>
      </c>
      <c r="AN82" s="5"/>
    </row>
    <row r="83" spans="1:40" ht="15.5" x14ac:dyDescent="0.35">
      <c r="A83" s="5">
        <v>66</v>
      </c>
      <c r="B83" s="16">
        <v>419</v>
      </c>
      <c r="C83" s="17" t="s">
        <v>502</v>
      </c>
      <c r="D83" s="17" t="s">
        <v>503</v>
      </c>
      <c r="E83" s="16" t="s">
        <v>9</v>
      </c>
      <c r="F83" s="16" t="s">
        <v>225</v>
      </c>
      <c r="G83" s="5">
        <v>97</v>
      </c>
      <c r="H83" s="5">
        <v>96</v>
      </c>
      <c r="I83" s="5">
        <v>99</v>
      </c>
      <c r="J83" s="5">
        <v>93</v>
      </c>
      <c r="K83" s="11">
        <f t="shared" si="19"/>
        <v>385</v>
      </c>
      <c r="L83" s="5">
        <v>88</v>
      </c>
      <c r="M83" s="5">
        <v>79</v>
      </c>
      <c r="N83" s="5">
        <v>84</v>
      </c>
      <c r="O83" s="5">
        <v>88</v>
      </c>
      <c r="P83" s="11">
        <f t="shared" si="20"/>
        <v>339</v>
      </c>
      <c r="Q83" s="5">
        <v>90</v>
      </c>
      <c r="R83" s="5">
        <v>87</v>
      </c>
      <c r="S83" s="5">
        <v>91</v>
      </c>
      <c r="T83" s="5">
        <v>83</v>
      </c>
      <c r="U83" s="5">
        <f t="shared" si="21"/>
        <v>351</v>
      </c>
      <c r="V83" s="5">
        <f t="shared" si="22"/>
        <v>1075</v>
      </c>
      <c r="W83" s="5">
        <v>95</v>
      </c>
      <c r="X83" s="5">
        <v>95</v>
      </c>
      <c r="Y83" s="5">
        <v>96</v>
      </c>
      <c r="Z83" s="5">
        <v>95</v>
      </c>
      <c r="AA83" s="5">
        <f t="shared" si="23"/>
        <v>381</v>
      </c>
      <c r="AB83" s="5">
        <v>82</v>
      </c>
      <c r="AC83" s="5">
        <v>82</v>
      </c>
      <c r="AD83" s="5">
        <v>75</v>
      </c>
      <c r="AE83" s="5">
        <v>80</v>
      </c>
      <c r="AF83" s="5">
        <f t="shared" si="24"/>
        <v>319</v>
      </c>
      <c r="AG83" s="5">
        <v>88</v>
      </c>
      <c r="AH83" s="5">
        <v>94</v>
      </c>
      <c r="AI83" s="5">
        <v>89</v>
      </c>
      <c r="AJ83" s="5">
        <v>90</v>
      </c>
      <c r="AK83" s="5">
        <f t="shared" si="25"/>
        <v>361</v>
      </c>
      <c r="AL83" s="5">
        <f t="shared" si="26"/>
        <v>1061</v>
      </c>
      <c r="AM83" s="5">
        <f t="shared" si="27"/>
        <v>2136</v>
      </c>
      <c r="AN83" s="5"/>
    </row>
    <row r="84" spans="1:40" ht="15.5" x14ac:dyDescent="0.35">
      <c r="A84" s="5">
        <v>67</v>
      </c>
      <c r="B84" s="16">
        <v>389</v>
      </c>
      <c r="C84" s="17" t="s">
        <v>474</v>
      </c>
      <c r="D84" s="17" t="s">
        <v>484</v>
      </c>
      <c r="E84" s="16" t="s">
        <v>6</v>
      </c>
      <c r="F84" s="16" t="s">
        <v>223</v>
      </c>
      <c r="G84" s="5">
        <v>93</v>
      </c>
      <c r="H84" s="5">
        <v>96</v>
      </c>
      <c r="I84" s="5">
        <v>96</v>
      </c>
      <c r="J84" s="5">
        <v>93</v>
      </c>
      <c r="K84" s="11">
        <f t="shared" si="19"/>
        <v>378</v>
      </c>
      <c r="L84" s="5">
        <v>84</v>
      </c>
      <c r="M84" s="5">
        <v>83</v>
      </c>
      <c r="N84" s="5">
        <v>86</v>
      </c>
      <c r="O84" s="5">
        <v>90</v>
      </c>
      <c r="P84" s="11">
        <f t="shared" si="20"/>
        <v>343</v>
      </c>
      <c r="Q84" s="5">
        <v>89</v>
      </c>
      <c r="R84" s="5">
        <v>83</v>
      </c>
      <c r="S84" s="5">
        <v>87</v>
      </c>
      <c r="T84" s="5">
        <v>87</v>
      </c>
      <c r="U84" s="5">
        <f t="shared" si="21"/>
        <v>346</v>
      </c>
      <c r="V84" s="5">
        <f t="shared" si="22"/>
        <v>1067</v>
      </c>
      <c r="W84" s="5">
        <v>94</v>
      </c>
      <c r="X84" s="5">
        <v>94</v>
      </c>
      <c r="Y84" s="5">
        <v>98</v>
      </c>
      <c r="Z84" s="5">
        <v>98</v>
      </c>
      <c r="AA84" s="5">
        <f t="shared" si="23"/>
        <v>384</v>
      </c>
      <c r="AB84" s="5">
        <v>83</v>
      </c>
      <c r="AC84" s="5">
        <v>85</v>
      </c>
      <c r="AD84" s="5">
        <v>72</v>
      </c>
      <c r="AE84" s="5">
        <v>89</v>
      </c>
      <c r="AF84" s="5">
        <f t="shared" si="24"/>
        <v>329</v>
      </c>
      <c r="AG84" s="5">
        <v>88</v>
      </c>
      <c r="AH84" s="5">
        <v>87</v>
      </c>
      <c r="AI84" s="5">
        <v>89</v>
      </c>
      <c r="AJ84" s="5">
        <v>84</v>
      </c>
      <c r="AK84" s="5">
        <f t="shared" si="25"/>
        <v>348</v>
      </c>
      <c r="AL84" s="5">
        <f t="shared" si="26"/>
        <v>1061</v>
      </c>
      <c r="AM84" s="5">
        <f t="shared" si="27"/>
        <v>2128</v>
      </c>
      <c r="AN84" s="5"/>
    </row>
    <row r="85" spans="1:40" ht="15.5" x14ac:dyDescent="0.35">
      <c r="A85" s="5">
        <v>68</v>
      </c>
      <c r="B85" s="16">
        <v>124</v>
      </c>
      <c r="C85" s="17" t="s">
        <v>489</v>
      </c>
      <c r="D85" s="17" t="s">
        <v>490</v>
      </c>
      <c r="E85" s="16" t="s">
        <v>6</v>
      </c>
      <c r="F85" s="16" t="s">
        <v>415</v>
      </c>
      <c r="G85" s="5">
        <v>98</v>
      </c>
      <c r="H85" s="5">
        <v>95</v>
      </c>
      <c r="I85" s="5">
        <v>92</v>
      </c>
      <c r="J85" s="5">
        <v>95</v>
      </c>
      <c r="K85" s="11">
        <f t="shared" si="19"/>
        <v>380</v>
      </c>
      <c r="L85" s="5">
        <v>76</v>
      </c>
      <c r="M85" s="5">
        <v>82</v>
      </c>
      <c r="N85" s="5">
        <v>76</v>
      </c>
      <c r="O85" s="5">
        <v>80</v>
      </c>
      <c r="P85" s="11">
        <f t="shared" si="20"/>
        <v>314</v>
      </c>
      <c r="Q85" s="5">
        <v>91</v>
      </c>
      <c r="R85" s="5">
        <v>94</v>
      </c>
      <c r="S85" s="5">
        <v>88</v>
      </c>
      <c r="T85" s="5">
        <v>83</v>
      </c>
      <c r="U85" s="5">
        <f t="shared" si="21"/>
        <v>356</v>
      </c>
      <c r="V85" s="5">
        <f t="shared" si="22"/>
        <v>1050</v>
      </c>
      <c r="W85" s="5">
        <v>97</v>
      </c>
      <c r="X85" s="5">
        <v>96</v>
      </c>
      <c r="Y85" s="5">
        <v>98</v>
      </c>
      <c r="Z85" s="5">
        <v>97</v>
      </c>
      <c r="AA85" s="5">
        <f t="shared" si="23"/>
        <v>388</v>
      </c>
      <c r="AB85" s="5">
        <v>77</v>
      </c>
      <c r="AC85" s="5">
        <v>76</v>
      </c>
      <c r="AD85" s="5">
        <v>85</v>
      </c>
      <c r="AE85" s="5">
        <v>87</v>
      </c>
      <c r="AF85" s="5">
        <f t="shared" si="24"/>
        <v>325</v>
      </c>
      <c r="AG85" s="5">
        <v>89</v>
      </c>
      <c r="AH85" s="5">
        <v>87</v>
      </c>
      <c r="AI85" s="5">
        <v>85</v>
      </c>
      <c r="AJ85" s="5">
        <v>92</v>
      </c>
      <c r="AK85" s="5">
        <f t="shared" si="25"/>
        <v>353</v>
      </c>
      <c r="AL85" s="5">
        <f t="shared" si="26"/>
        <v>1066</v>
      </c>
      <c r="AM85" s="5">
        <f t="shared" si="27"/>
        <v>2116</v>
      </c>
      <c r="AN85" s="5"/>
    </row>
    <row r="86" spans="1:40" ht="15.5" x14ac:dyDescent="0.35">
      <c r="A86" s="5">
        <v>69</v>
      </c>
      <c r="B86" s="16">
        <v>338</v>
      </c>
      <c r="C86" s="17" t="s">
        <v>427</v>
      </c>
      <c r="D86" s="17" t="s">
        <v>364</v>
      </c>
      <c r="E86" s="16" t="s">
        <v>6</v>
      </c>
      <c r="F86" s="16" t="s">
        <v>207</v>
      </c>
      <c r="G86" s="5">
        <v>98</v>
      </c>
      <c r="H86" s="5">
        <v>90</v>
      </c>
      <c r="I86" s="5">
        <v>95</v>
      </c>
      <c r="J86" s="5">
        <v>93</v>
      </c>
      <c r="K86" s="11">
        <f t="shared" si="19"/>
        <v>376</v>
      </c>
      <c r="L86" s="5">
        <v>86</v>
      </c>
      <c r="M86" s="5">
        <v>84</v>
      </c>
      <c r="N86" s="5">
        <v>87</v>
      </c>
      <c r="O86" s="5">
        <v>74</v>
      </c>
      <c r="P86" s="11">
        <f t="shared" si="20"/>
        <v>331</v>
      </c>
      <c r="Q86" s="5">
        <v>86</v>
      </c>
      <c r="R86" s="5">
        <v>91</v>
      </c>
      <c r="S86" s="5">
        <v>87</v>
      </c>
      <c r="T86" s="5">
        <v>88</v>
      </c>
      <c r="U86" s="5">
        <f t="shared" si="21"/>
        <v>352</v>
      </c>
      <c r="V86" s="5">
        <f t="shared" si="22"/>
        <v>1059</v>
      </c>
      <c r="W86" s="5">
        <v>94</v>
      </c>
      <c r="X86" s="5">
        <v>98</v>
      </c>
      <c r="Y86" s="5">
        <v>97</v>
      </c>
      <c r="Z86" s="5">
        <v>96</v>
      </c>
      <c r="AA86" s="5">
        <f t="shared" si="23"/>
        <v>385</v>
      </c>
      <c r="AB86" s="5">
        <v>81</v>
      </c>
      <c r="AC86" s="5">
        <v>77</v>
      </c>
      <c r="AD86" s="5">
        <v>70</v>
      </c>
      <c r="AE86" s="5">
        <v>75</v>
      </c>
      <c r="AF86" s="5">
        <f t="shared" si="24"/>
        <v>303</v>
      </c>
      <c r="AG86" s="5">
        <v>83</v>
      </c>
      <c r="AH86" s="5">
        <v>88</v>
      </c>
      <c r="AI86" s="5">
        <v>92</v>
      </c>
      <c r="AJ86" s="5">
        <v>92</v>
      </c>
      <c r="AK86" s="5">
        <f t="shared" si="25"/>
        <v>355</v>
      </c>
      <c r="AL86" s="5">
        <f t="shared" si="26"/>
        <v>1043</v>
      </c>
      <c r="AM86" s="5">
        <f t="shared" si="27"/>
        <v>2102</v>
      </c>
      <c r="AN86" s="5"/>
    </row>
    <row r="87" spans="1:40" ht="15.5" x14ac:dyDescent="0.35">
      <c r="A87" s="5">
        <v>70</v>
      </c>
      <c r="B87" s="16">
        <v>460</v>
      </c>
      <c r="C87" s="17" t="s">
        <v>461</v>
      </c>
      <c r="D87" s="17" t="s">
        <v>462</v>
      </c>
      <c r="E87" s="16" t="s">
        <v>13</v>
      </c>
      <c r="F87" s="16" t="s">
        <v>243</v>
      </c>
      <c r="G87" s="5">
        <v>94</v>
      </c>
      <c r="H87" s="5">
        <v>89</v>
      </c>
      <c r="I87" s="5">
        <v>92</v>
      </c>
      <c r="J87" s="5">
        <v>92</v>
      </c>
      <c r="K87" s="11">
        <f t="shared" si="19"/>
        <v>367</v>
      </c>
      <c r="L87" s="5">
        <v>78</v>
      </c>
      <c r="M87" s="5">
        <v>80</v>
      </c>
      <c r="N87" s="5">
        <v>82</v>
      </c>
      <c r="O87" s="5">
        <v>80</v>
      </c>
      <c r="P87" s="11">
        <f t="shared" si="20"/>
        <v>320</v>
      </c>
      <c r="Q87" s="5">
        <v>78</v>
      </c>
      <c r="R87" s="5">
        <v>55</v>
      </c>
      <c r="S87" s="5">
        <v>96</v>
      </c>
      <c r="T87" s="5">
        <v>89</v>
      </c>
      <c r="U87" s="5">
        <f t="shared" si="21"/>
        <v>318</v>
      </c>
      <c r="V87" s="5">
        <f t="shared" si="22"/>
        <v>1005</v>
      </c>
      <c r="W87" s="5">
        <v>94</v>
      </c>
      <c r="X87" s="5">
        <v>92</v>
      </c>
      <c r="Y87" s="5">
        <v>96</v>
      </c>
      <c r="Z87" s="5">
        <v>96</v>
      </c>
      <c r="AA87" s="5">
        <f t="shared" si="23"/>
        <v>378</v>
      </c>
      <c r="AB87" s="5">
        <v>86</v>
      </c>
      <c r="AC87" s="5">
        <v>76</v>
      </c>
      <c r="AD87" s="5">
        <v>83</v>
      </c>
      <c r="AE87" s="5">
        <v>83</v>
      </c>
      <c r="AF87" s="5">
        <f t="shared" si="24"/>
        <v>328</v>
      </c>
      <c r="AG87" s="5">
        <v>91</v>
      </c>
      <c r="AH87" s="5">
        <v>93</v>
      </c>
      <c r="AI87" s="5">
        <v>93</v>
      </c>
      <c r="AJ87" s="5">
        <v>88</v>
      </c>
      <c r="AK87" s="5">
        <f t="shared" si="25"/>
        <v>365</v>
      </c>
      <c r="AL87" s="5">
        <f t="shared" si="26"/>
        <v>1071</v>
      </c>
      <c r="AM87" s="5">
        <f t="shared" si="27"/>
        <v>2076</v>
      </c>
      <c r="AN87" s="5"/>
    </row>
    <row r="88" spans="1:40" ht="15.5" x14ac:dyDescent="0.35">
      <c r="A88" s="5">
        <v>71</v>
      </c>
      <c r="B88" s="16">
        <v>109</v>
      </c>
      <c r="C88" s="17" t="s">
        <v>513</v>
      </c>
      <c r="D88" s="17" t="s">
        <v>323</v>
      </c>
      <c r="E88" s="16" t="s">
        <v>13</v>
      </c>
      <c r="F88" s="16" t="s">
        <v>228</v>
      </c>
      <c r="G88" s="5">
        <v>95</v>
      </c>
      <c r="H88" s="5">
        <v>92</v>
      </c>
      <c r="I88" s="5">
        <v>92</v>
      </c>
      <c r="J88" s="5">
        <v>95</v>
      </c>
      <c r="K88" s="11">
        <f t="shared" si="19"/>
        <v>374</v>
      </c>
      <c r="L88" s="5">
        <v>72</v>
      </c>
      <c r="M88" s="5">
        <v>75</v>
      </c>
      <c r="N88" s="5">
        <v>71</v>
      </c>
      <c r="O88" s="5">
        <v>81</v>
      </c>
      <c r="P88" s="11">
        <f t="shared" si="20"/>
        <v>299</v>
      </c>
      <c r="Q88" s="5">
        <v>88</v>
      </c>
      <c r="R88" s="5">
        <v>90</v>
      </c>
      <c r="S88" s="5">
        <v>85</v>
      </c>
      <c r="T88" s="5">
        <v>93</v>
      </c>
      <c r="U88" s="5">
        <f t="shared" si="21"/>
        <v>356</v>
      </c>
      <c r="V88" s="5">
        <f t="shared" si="22"/>
        <v>1029</v>
      </c>
      <c r="W88" s="5">
        <v>94</v>
      </c>
      <c r="X88" s="5">
        <v>93</v>
      </c>
      <c r="Y88" s="5">
        <v>94</v>
      </c>
      <c r="Z88" s="5">
        <v>95</v>
      </c>
      <c r="AA88" s="5">
        <f t="shared" si="23"/>
        <v>376</v>
      </c>
      <c r="AB88" s="5">
        <v>74</v>
      </c>
      <c r="AC88" s="5">
        <v>76</v>
      </c>
      <c r="AD88" s="5">
        <v>72</v>
      </c>
      <c r="AE88" s="5">
        <v>79</v>
      </c>
      <c r="AF88" s="5">
        <f t="shared" si="24"/>
        <v>301</v>
      </c>
      <c r="AG88" s="5">
        <v>85</v>
      </c>
      <c r="AH88" s="5">
        <v>93</v>
      </c>
      <c r="AI88" s="5">
        <v>85</v>
      </c>
      <c r="AJ88" s="5">
        <v>90</v>
      </c>
      <c r="AK88" s="5">
        <f t="shared" si="25"/>
        <v>353</v>
      </c>
      <c r="AL88" s="5">
        <f t="shared" si="26"/>
        <v>1030</v>
      </c>
      <c r="AM88" s="5">
        <f t="shared" si="27"/>
        <v>2059</v>
      </c>
      <c r="AN88" s="5"/>
    </row>
    <row r="89" spans="1:40" ht="15.5" x14ac:dyDescent="0.35">
      <c r="A89" s="5">
        <v>72</v>
      </c>
      <c r="B89" s="16">
        <v>344</v>
      </c>
      <c r="C89" s="17" t="s">
        <v>344</v>
      </c>
      <c r="D89" s="17" t="s">
        <v>345</v>
      </c>
      <c r="E89" s="16" t="s">
        <v>6</v>
      </c>
      <c r="F89" s="16" t="s">
        <v>209</v>
      </c>
      <c r="G89" s="5">
        <v>97</v>
      </c>
      <c r="H89" s="5">
        <v>97</v>
      </c>
      <c r="I89" s="5">
        <v>95</v>
      </c>
      <c r="J89" s="5">
        <v>98</v>
      </c>
      <c r="K89" s="11">
        <f t="shared" si="19"/>
        <v>387</v>
      </c>
      <c r="L89" s="5" t="s">
        <v>693</v>
      </c>
      <c r="M89" s="5"/>
      <c r="N89" s="5"/>
      <c r="O89" s="5"/>
      <c r="P89" s="11">
        <f t="shared" si="20"/>
        <v>0</v>
      </c>
      <c r="Q89" s="5"/>
      <c r="R89" s="5"/>
      <c r="S89" s="5"/>
      <c r="T89" s="5"/>
      <c r="U89" s="5">
        <f t="shared" si="21"/>
        <v>0</v>
      </c>
      <c r="V89" s="5">
        <f t="shared" si="22"/>
        <v>387</v>
      </c>
      <c r="W89" s="5">
        <v>96</v>
      </c>
      <c r="X89" s="5">
        <v>95</v>
      </c>
      <c r="Y89" s="5">
        <v>97</v>
      </c>
      <c r="Z89" s="5">
        <v>97</v>
      </c>
      <c r="AA89" s="5">
        <f t="shared" si="23"/>
        <v>385</v>
      </c>
      <c r="AB89" s="5">
        <v>88</v>
      </c>
      <c r="AC89" s="5">
        <v>91</v>
      </c>
      <c r="AD89" s="5">
        <v>93</v>
      </c>
      <c r="AE89" s="5">
        <v>87</v>
      </c>
      <c r="AF89" s="5">
        <f t="shared" si="24"/>
        <v>359</v>
      </c>
      <c r="AG89" s="5">
        <v>93</v>
      </c>
      <c r="AH89" s="5">
        <v>96</v>
      </c>
      <c r="AI89" s="5">
        <v>94</v>
      </c>
      <c r="AJ89" s="5">
        <v>93</v>
      </c>
      <c r="AK89" s="5">
        <f t="shared" si="25"/>
        <v>376</v>
      </c>
      <c r="AL89" s="5">
        <f t="shared" si="26"/>
        <v>1120</v>
      </c>
      <c r="AM89" s="5">
        <f t="shared" si="27"/>
        <v>1507</v>
      </c>
      <c r="AN89" s="19" t="s">
        <v>677</v>
      </c>
    </row>
    <row r="90" spans="1:40" ht="15.5" x14ac:dyDescent="0.35">
      <c r="A90" s="5">
        <v>73</v>
      </c>
      <c r="B90" s="16">
        <v>308</v>
      </c>
      <c r="C90" s="17" t="s">
        <v>307</v>
      </c>
      <c r="D90" s="17" t="s">
        <v>381</v>
      </c>
      <c r="E90" s="16" t="s">
        <v>6</v>
      </c>
      <c r="F90" s="16" t="s">
        <v>212</v>
      </c>
      <c r="G90" s="5">
        <v>95</v>
      </c>
      <c r="H90" s="5">
        <v>95</v>
      </c>
      <c r="I90" s="5">
        <v>95</v>
      </c>
      <c r="J90" s="5">
        <v>96</v>
      </c>
      <c r="K90" s="11">
        <f t="shared" si="19"/>
        <v>381</v>
      </c>
      <c r="L90" s="5">
        <v>84</v>
      </c>
      <c r="M90" s="5">
        <v>86</v>
      </c>
      <c r="N90" s="5">
        <v>94</v>
      </c>
      <c r="O90" s="5">
        <v>91</v>
      </c>
      <c r="P90" s="11">
        <f t="shared" si="20"/>
        <v>355</v>
      </c>
      <c r="Q90" s="5">
        <v>88</v>
      </c>
      <c r="R90" s="5">
        <v>91</v>
      </c>
      <c r="S90" s="5">
        <v>88</v>
      </c>
      <c r="T90" s="5">
        <v>91</v>
      </c>
      <c r="U90" s="5">
        <f t="shared" si="21"/>
        <v>358</v>
      </c>
      <c r="V90" s="5">
        <f t="shared" si="22"/>
        <v>1094</v>
      </c>
      <c r="W90" s="5">
        <v>97</v>
      </c>
      <c r="X90" s="5">
        <v>96</v>
      </c>
      <c r="Y90" s="5">
        <v>98</v>
      </c>
      <c r="Z90" s="5">
        <v>94</v>
      </c>
      <c r="AA90" s="5">
        <f t="shared" si="23"/>
        <v>385</v>
      </c>
      <c r="AB90" s="5" t="s">
        <v>693</v>
      </c>
      <c r="AC90" s="5"/>
      <c r="AD90" s="5"/>
      <c r="AE90" s="5"/>
      <c r="AF90" s="5">
        <f t="shared" si="24"/>
        <v>0</v>
      </c>
      <c r="AG90" s="5"/>
      <c r="AH90" s="5"/>
      <c r="AI90" s="5"/>
      <c r="AJ90" s="5"/>
      <c r="AK90" s="5">
        <f t="shared" si="25"/>
        <v>0</v>
      </c>
      <c r="AL90" s="5">
        <f t="shared" si="26"/>
        <v>385</v>
      </c>
      <c r="AM90" s="5">
        <f t="shared" si="27"/>
        <v>1479</v>
      </c>
      <c r="AN90" s="19" t="s">
        <v>677</v>
      </c>
    </row>
    <row r="92" spans="1:40" x14ac:dyDescent="0.3">
      <c r="B92" s="19" t="s">
        <v>692</v>
      </c>
    </row>
    <row r="93" spans="1:40" x14ac:dyDescent="0.3">
      <c r="B93" s="19" t="s">
        <v>696</v>
      </c>
    </row>
  </sheetData>
  <phoneticPr fontId="4" type="noConversion"/>
  <conditionalFormatting sqref="W65 W92:AF65536 G1:V1048576 W41 W1:AF39 W88:Z88 AB41:AE58 AA40:AA58 AF40:AF58 AA59:AF90 X41:Z87 X89:Z90 AG1:AM1048576 AO1:AO1048576 AN1:AN88 AN91:AN65536">
    <cfRule type="cellIs" dxfId="4" priority="1" stopIfTrue="1" operator="equal">
      <formula>100</formula>
    </cfRule>
  </conditionalFormatting>
  <printOptions horizontalCentered="1"/>
  <pageMargins left="0" right="0" top="0.5" bottom="0.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Normal="100" workbookViewId="0"/>
  </sheetViews>
  <sheetFormatPr defaultColWidth="9.1796875" defaultRowHeight="15.5" x14ac:dyDescent="0.35"/>
  <cols>
    <col min="1" max="1" width="7.1796875" style="10" customWidth="1"/>
    <col min="2" max="2" width="7.81640625" style="10" bestFit="1" customWidth="1"/>
    <col min="3" max="3" width="17.1796875" style="10" customWidth="1"/>
    <col min="4" max="4" width="12.453125" style="10" customWidth="1"/>
    <col min="5" max="5" width="6" style="10" bestFit="1" customWidth="1"/>
    <col min="6" max="6" width="6.81640625" style="10" bestFit="1" customWidth="1"/>
    <col min="7" max="7" width="5.453125" style="40" customWidth="1"/>
    <col min="8" max="11" width="5.1796875" style="5" hidden="1" customWidth="1"/>
    <col min="12" max="12" width="5.1796875" style="5" bestFit="1" customWidth="1"/>
    <col min="13" max="13" width="5.453125" style="5" customWidth="1"/>
    <col min="14" max="14" width="3.81640625" style="5" customWidth="1"/>
    <col min="15" max="18" width="5.1796875" style="5" customWidth="1"/>
    <col min="19" max="19" width="7" style="5" customWidth="1"/>
    <col min="20" max="21" width="8.7265625" style="5" hidden="1" customWidth="1"/>
    <col min="22" max="16384" width="9.1796875" style="10"/>
  </cols>
  <sheetData>
    <row r="1" spans="1:23" s="7" customFormat="1" ht="20" x14ac:dyDescent="0.4">
      <c r="A1" s="6" t="s">
        <v>204</v>
      </c>
      <c r="B1" s="6"/>
      <c r="C1" s="6"/>
      <c r="D1" s="6"/>
      <c r="E1" s="6"/>
      <c r="F1" s="6"/>
      <c r="G1" s="3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3" s="8" customFormat="1" ht="20" x14ac:dyDescent="0.4">
      <c r="A2" s="6" t="s">
        <v>514</v>
      </c>
      <c r="B2" s="6"/>
      <c r="C2" s="6"/>
      <c r="D2" s="6"/>
      <c r="E2" s="6"/>
      <c r="F2" s="6"/>
      <c r="G2" s="37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3" s="8" customFormat="1" ht="20" x14ac:dyDescent="0.4">
      <c r="A3" s="6" t="s">
        <v>515</v>
      </c>
      <c r="B3" s="6"/>
      <c r="C3" s="6"/>
      <c r="D3" s="6"/>
      <c r="E3" s="6"/>
      <c r="F3" s="6"/>
      <c r="G3" s="3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3" x14ac:dyDescent="0.35">
      <c r="A4" s="14"/>
      <c r="B4" s="14"/>
      <c r="C4" s="14"/>
      <c r="D4" s="14"/>
      <c r="E4" s="14"/>
      <c r="F4" s="14"/>
      <c r="G4" s="38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4"/>
    </row>
    <row r="5" spans="1:23" x14ac:dyDescent="0.35">
      <c r="A5" s="9" t="s">
        <v>246</v>
      </c>
      <c r="B5" s="9"/>
      <c r="C5" s="9" t="s">
        <v>762</v>
      </c>
      <c r="D5" s="9"/>
      <c r="E5" s="9"/>
      <c r="F5" s="9"/>
      <c r="G5" s="39"/>
      <c r="R5" s="11">
        <v>736</v>
      </c>
      <c r="S5" s="11"/>
      <c r="T5" s="11"/>
      <c r="U5" s="20"/>
      <c r="V5" s="12">
        <v>96.3</v>
      </c>
      <c r="W5" s="12">
        <v>832.3</v>
      </c>
    </row>
    <row r="6" spans="1:23" x14ac:dyDescent="0.35">
      <c r="A6" s="9" t="s">
        <v>247</v>
      </c>
      <c r="B6" s="9"/>
      <c r="C6" s="9" t="s">
        <v>763</v>
      </c>
      <c r="D6" s="9"/>
      <c r="E6" s="9"/>
      <c r="F6" s="9"/>
      <c r="G6" s="39"/>
      <c r="R6" s="11">
        <v>733</v>
      </c>
      <c r="S6" s="11"/>
      <c r="T6" s="11"/>
      <c r="U6" s="20"/>
      <c r="V6" s="12">
        <v>92.1</v>
      </c>
      <c r="W6" s="12">
        <v>825.1</v>
      </c>
    </row>
    <row r="7" spans="1:23" x14ac:dyDescent="0.35">
      <c r="A7" s="9" t="s">
        <v>248</v>
      </c>
      <c r="B7" s="9"/>
      <c r="C7" s="9" t="s">
        <v>764</v>
      </c>
      <c r="D7" s="9"/>
      <c r="E7" s="9"/>
      <c r="F7" s="9"/>
      <c r="G7" s="39"/>
      <c r="R7" s="11">
        <v>728</v>
      </c>
      <c r="S7" s="11"/>
      <c r="T7" s="11"/>
      <c r="U7" s="20"/>
      <c r="V7" s="12">
        <v>91.6</v>
      </c>
      <c r="W7" s="12">
        <v>819.6</v>
      </c>
    </row>
    <row r="8" spans="1:23" x14ac:dyDescent="0.35">
      <c r="A8" s="9"/>
      <c r="B8" s="9"/>
      <c r="C8" s="9"/>
      <c r="D8" s="9"/>
    </row>
    <row r="9" spans="1:23" x14ac:dyDescent="0.35">
      <c r="A9" s="9" t="s">
        <v>249</v>
      </c>
      <c r="B9" s="9"/>
      <c r="C9" s="9" t="s">
        <v>759</v>
      </c>
      <c r="D9" s="9"/>
      <c r="E9" s="9"/>
      <c r="F9" s="9"/>
      <c r="G9" s="39"/>
      <c r="R9" s="11">
        <v>709</v>
      </c>
      <c r="U9" s="11"/>
    </row>
    <row r="10" spans="1:23" x14ac:dyDescent="0.35">
      <c r="A10" s="9" t="s">
        <v>256</v>
      </c>
      <c r="B10" s="9"/>
      <c r="C10" s="9" t="s">
        <v>760</v>
      </c>
      <c r="D10" s="9"/>
      <c r="E10" s="9"/>
      <c r="F10" s="9"/>
      <c r="G10" s="39"/>
      <c r="R10" s="11">
        <v>709</v>
      </c>
      <c r="U10" s="11"/>
    </row>
    <row r="11" spans="1:23" x14ac:dyDescent="0.35">
      <c r="A11" s="9" t="s">
        <v>257</v>
      </c>
      <c r="B11" s="9"/>
      <c r="C11" s="9" t="s">
        <v>761</v>
      </c>
      <c r="D11" s="9"/>
      <c r="E11" s="9"/>
      <c r="F11" s="9"/>
      <c r="G11" s="39"/>
      <c r="R11" s="11">
        <v>703</v>
      </c>
      <c r="U11" s="11"/>
    </row>
    <row r="12" spans="1:23" x14ac:dyDescent="0.35">
      <c r="A12" s="9"/>
      <c r="B12" s="9"/>
      <c r="C12" s="9"/>
      <c r="D12" s="9"/>
      <c r="R12" s="11"/>
    </row>
    <row r="13" spans="1:23" x14ac:dyDescent="0.35">
      <c r="A13" s="9" t="s">
        <v>250</v>
      </c>
      <c r="B13" s="9"/>
      <c r="C13" s="9" t="s">
        <v>756</v>
      </c>
      <c r="D13" s="9"/>
      <c r="E13" s="9"/>
      <c r="F13" s="9"/>
      <c r="G13" s="39"/>
      <c r="R13" s="11">
        <v>709</v>
      </c>
      <c r="U13" s="11"/>
    </row>
    <row r="14" spans="1:23" x14ac:dyDescent="0.35">
      <c r="A14" s="9" t="s">
        <v>689</v>
      </c>
      <c r="B14" s="9"/>
      <c r="C14" s="9" t="s">
        <v>757</v>
      </c>
      <c r="D14" s="9"/>
      <c r="E14" s="9"/>
      <c r="F14" s="9"/>
      <c r="G14" s="39"/>
      <c r="R14" s="11">
        <v>699</v>
      </c>
      <c r="U14" s="11"/>
    </row>
    <row r="15" spans="1:23" x14ac:dyDescent="0.35">
      <c r="A15" s="9" t="s">
        <v>690</v>
      </c>
      <c r="B15" s="9"/>
      <c r="C15" s="9" t="s">
        <v>758</v>
      </c>
      <c r="D15" s="9"/>
      <c r="E15" s="9"/>
      <c r="F15" s="9"/>
      <c r="G15" s="39"/>
      <c r="R15" s="11">
        <v>693</v>
      </c>
      <c r="U15" s="11"/>
    </row>
    <row r="16" spans="1:23" x14ac:dyDescent="0.35">
      <c r="A16" s="9"/>
      <c r="B16" s="9"/>
      <c r="C16" s="9"/>
      <c r="D16" s="9"/>
      <c r="E16" s="9"/>
      <c r="F16" s="9"/>
      <c r="G16" s="39"/>
    </row>
    <row r="17" spans="1:23" s="12" customFormat="1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41" t="s">
        <v>258</v>
      </c>
      <c r="H17" s="11">
        <v>1</v>
      </c>
      <c r="I17" s="11">
        <v>2</v>
      </c>
      <c r="J17" s="11">
        <v>3</v>
      </c>
      <c r="K17" s="11">
        <v>4</v>
      </c>
      <c r="L17" s="11" t="s">
        <v>252</v>
      </c>
      <c r="M17" s="11" t="s">
        <v>259</v>
      </c>
      <c r="N17" s="11">
        <v>1</v>
      </c>
      <c r="O17" s="11">
        <v>2</v>
      </c>
      <c r="P17" s="11">
        <v>3</v>
      </c>
      <c r="Q17" s="11">
        <v>4</v>
      </c>
      <c r="R17" s="11" t="s">
        <v>253</v>
      </c>
      <c r="S17" s="11" t="s">
        <v>254</v>
      </c>
      <c r="T17" s="11" t="s">
        <v>255</v>
      </c>
      <c r="U17" s="11" t="s">
        <v>254</v>
      </c>
      <c r="V17" s="12" t="s">
        <v>255</v>
      </c>
      <c r="W17" s="12" t="s">
        <v>254</v>
      </c>
    </row>
    <row r="18" spans="1:23" x14ac:dyDescent="0.35">
      <c r="A18" s="4">
        <v>1</v>
      </c>
      <c r="B18" s="16">
        <v>108</v>
      </c>
      <c r="C18" s="17" t="s">
        <v>516</v>
      </c>
      <c r="D18" s="17" t="s">
        <v>517</v>
      </c>
      <c r="E18" s="16" t="s">
        <v>9</v>
      </c>
      <c r="F18" s="16" t="s">
        <v>237</v>
      </c>
      <c r="G18" s="42" t="s">
        <v>731</v>
      </c>
      <c r="H18" s="5">
        <v>94</v>
      </c>
      <c r="I18" s="5">
        <v>94</v>
      </c>
      <c r="J18" s="5">
        <v>93</v>
      </c>
      <c r="K18" s="5">
        <v>91</v>
      </c>
      <c r="L18" s="5">
        <f t="shared" ref="L18:L56" si="0">SUM(H18:K18)</f>
        <v>372</v>
      </c>
      <c r="M18" s="5">
        <v>64</v>
      </c>
      <c r="N18" s="5">
        <v>87</v>
      </c>
      <c r="O18" s="5">
        <v>94</v>
      </c>
      <c r="P18" s="5">
        <v>93</v>
      </c>
      <c r="Q18" s="5">
        <v>90</v>
      </c>
      <c r="R18" s="5">
        <f t="shared" ref="R18:R56" si="1">SUM(N18:Q18)</f>
        <v>364</v>
      </c>
      <c r="S18" s="5">
        <f t="shared" ref="S18:S56" si="2">SUM(R18,L18)</f>
        <v>736</v>
      </c>
      <c r="T18" s="18"/>
      <c r="U18" s="18"/>
      <c r="V18" s="10">
        <v>96.3</v>
      </c>
      <c r="W18" s="10">
        <f t="shared" ref="W18:W25" si="3">S18+V18</f>
        <v>832.3</v>
      </c>
    </row>
    <row r="19" spans="1:23" x14ac:dyDescent="0.35">
      <c r="A19" s="4">
        <v>2</v>
      </c>
      <c r="B19" s="16">
        <v>426</v>
      </c>
      <c r="C19" s="17" t="s">
        <v>569</v>
      </c>
      <c r="D19" s="17" t="s">
        <v>570</v>
      </c>
      <c r="E19" s="16" t="s">
        <v>6</v>
      </c>
      <c r="F19" s="16" t="s">
        <v>223</v>
      </c>
      <c r="G19" s="42" t="s">
        <v>743</v>
      </c>
      <c r="H19" s="5">
        <v>89</v>
      </c>
      <c r="I19" s="5">
        <v>94</v>
      </c>
      <c r="J19" s="5">
        <v>89</v>
      </c>
      <c r="K19" s="5">
        <v>90</v>
      </c>
      <c r="L19" s="5">
        <f t="shared" si="0"/>
        <v>362</v>
      </c>
      <c r="M19" s="5">
        <v>66</v>
      </c>
      <c r="N19" s="5">
        <v>94</v>
      </c>
      <c r="O19" s="5">
        <v>89</v>
      </c>
      <c r="P19" s="5">
        <v>93</v>
      </c>
      <c r="Q19" s="5">
        <v>95</v>
      </c>
      <c r="R19" s="5">
        <f t="shared" si="1"/>
        <v>371</v>
      </c>
      <c r="S19" s="5">
        <f t="shared" si="2"/>
        <v>733</v>
      </c>
      <c r="T19" s="18"/>
      <c r="U19" s="18"/>
      <c r="V19" s="10">
        <v>92.1</v>
      </c>
      <c r="W19" s="10">
        <f t="shared" si="3"/>
        <v>825.1</v>
      </c>
    </row>
    <row r="20" spans="1:23" x14ac:dyDescent="0.35">
      <c r="A20" s="4">
        <v>3</v>
      </c>
      <c r="B20" s="16">
        <v>218</v>
      </c>
      <c r="C20" s="17" t="s">
        <v>544</v>
      </c>
      <c r="D20" s="17" t="s">
        <v>545</v>
      </c>
      <c r="E20" s="16" t="s">
        <v>9</v>
      </c>
      <c r="F20" s="16" t="s">
        <v>223</v>
      </c>
      <c r="G20" s="42" t="s">
        <v>715</v>
      </c>
      <c r="H20" s="5">
        <v>85</v>
      </c>
      <c r="I20" s="5">
        <v>90</v>
      </c>
      <c r="J20" s="5">
        <v>88</v>
      </c>
      <c r="K20" s="5">
        <v>89</v>
      </c>
      <c r="L20" s="5">
        <f t="shared" si="0"/>
        <v>352</v>
      </c>
      <c r="M20" s="5">
        <v>43</v>
      </c>
      <c r="N20" s="5">
        <v>96</v>
      </c>
      <c r="O20" s="5">
        <v>94</v>
      </c>
      <c r="P20" s="5">
        <v>93</v>
      </c>
      <c r="Q20" s="5">
        <v>93</v>
      </c>
      <c r="R20" s="5">
        <f t="shared" si="1"/>
        <v>376</v>
      </c>
      <c r="S20" s="5">
        <f t="shared" si="2"/>
        <v>728</v>
      </c>
      <c r="T20" s="18"/>
      <c r="U20" s="18"/>
      <c r="V20" s="10">
        <v>91.6</v>
      </c>
      <c r="W20" s="10">
        <f t="shared" si="3"/>
        <v>819.6</v>
      </c>
    </row>
    <row r="21" spans="1:23" x14ac:dyDescent="0.35">
      <c r="A21" s="4">
        <v>4</v>
      </c>
      <c r="B21" s="16">
        <v>289</v>
      </c>
      <c r="C21" s="17" t="s">
        <v>529</v>
      </c>
      <c r="D21" s="17" t="s">
        <v>108</v>
      </c>
      <c r="E21" s="16" t="s">
        <v>9</v>
      </c>
      <c r="F21" s="16" t="s">
        <v>228</v>
      </c>
      <c r="G21" s="42" t="s">
        <v>718</v>
      </c>
      <c r="H21" s="5">
        <v>85</v>
      </c>
      <c r="I21" s="5">
        <v>91</v>
      </c>
      <c r="J21" s="5">
        <v>90</v>
      </c>
      <c r="K21" s="5">
        <v>94</v>
      </c>
      <c r="L21" s="5">
        <f t="shared" si="0"/>
        <v>360</v>
      </c>
      <c r="M21" s="5">
        <v>67</v>
      </c>
      <c r="N21" s="5">
        <v>88</v>
      </c>
      <c r="O21" s="5">
        <v>91</v>
      </c>
      <c r="P21" s="5">
        <v>94</v>
      </c>
      <c r="Q21" s="5">
        <v>91</v>
      </c>
      <c r="R21" s="5">
        <f t="shared" si="1"/>
        <v>364</v>
      </c>
      <c r="S21" s="5">
        <f t="shared" si="2"/>
        <v>724</v>
      </c>
      <c r="T21" s="18"/>
      <c r="U21" s="18"/>
      <c r="V21" s="10">
        <v>91.8</v>
      </c>
      <c r="W21" s="10">
        <f t="shared" si="3"/>
        <v>815.8</v>
      </c>
    </row>
    <row r="22" spans="1:23" x14ac:dyDescent="0.35">
      <c r="A22" s="4">
        <v>5</v>
      </c>
      <c r="B22" s="16">
        <v>136</v>
      </c>
      <c r="C22" s="17" t="s">
        <v>521</v>
      </c>
      <c r="D22" s="17" t="s">
        <v>112</v>
      </c>
      <c r="E22" s="16" t="s">
        <v>9</v>
      </c>
      <c r="F22" s="16" t="s">
        <v>223</v>
      </c>
      <c r="G22" s="42" t="s">
        <v>727</v>
      </c>
      <c r="H22" s="5">
        <v>92</v>
      </c>
      <c r="I22" s="5">
        <v>95</v>
      </c>
      <c r="J22" s="5">
        <v>89</v>
      </c>
      <c r="K22" s="5">
        <v>83</v>
      </c>
      <c r="L22" s="5">
        <f t="shared" si="0"/>
        <v>359</v>
      </c>
      <c r="M22" s="5">
        <v>69</v>
      </c>
      <c r="N22" s="5">
        <v>90</v>
      </c>
      <c r="O22" s="5">
        <v>89</v>
      </c>
      <c r="P22" s="5">
        <v>84</v>
      </c>
      <c r="Q22" s="5">
        <v>90</v>
      </c>
      <c r="R22" s="5">
        <f t="shared" si="1"/>
        <v>353</v>
      </c>
      <c r="S22" s="5">
        <f t="shared" si="2"/>
        <v>712</v>
      </c>
      <c r="T22" s="18"/>
      <c r="U22" s="18"/>
      <c r="V22" s="10">
        <v>92.1</v>
      </c>
      <c r="W22" s="10">
        <f t="shared" si="3"/>
        <v>804.1</v>
      </c>
    </row>
    <row r="23" spans="1:23" x14ac:dyDescent="0.35">
      <c r="A23" s="4">
        <v>6</v>
      </c>
      <c r="B23" s="16">
        <v>301</v>
      </c>
      <c r="C23" s="17" t="s">
        <v>558</v>
      </c>
      <c r="D23" s="17" t="s">
        <v>559</v>
      </c>
      <c r="E23" s="16" t="s">
        <v>6</v>
      </c>
      <c r="F23" s="16" t="s">
        <v>212</v>
      </c>
      <c r="G23" s="42" t="s">
        <v>720</v>
      </c>
      <c r="H23" s="5">
        <v>91</v>
      </c>
      <c r="I23" s="5">
        <v>84</v>
      </c>
      <c r="J23" s="5">
        <v>93</v>
      </c>
      <c r="K23" s="5">
        <v>87</v>
      </c>
      <c r="L23" s="5">
        <f t="shared" si="0"/>
        <v>355</v>
      </c>
      <c r="M23" s="5">
        <v>40</v>
      </c>
      <c r="N23" s="5">
        <v>86</v>
      </c>
      <c r="O23" s="5">
        <v>89</v>
      </c>
      <c r="P23" s="5">
        <v>90</v>
      </c>
      <c r="Q23" s="5">
        <v>89</v>
      </c>
      <c r="R23" s="5">
        <f t="shared" si="1"/>
        <v>354</v>
      </c>
      <c r="S23" s="5">
        <f t="shared" si="2"/>
        <v>709</v>
      </c>
      <c r="T23" s="18"/>
      <c r="U23" s="18"/>
      <c r="V23" s="10">
        <v>94.1</v>
      </c>
      <c r="W23" s="10">
        <f t="shared" si="3"/>
        <v>803.1</v>
      </c>
    </row>
    <row r="24" spans="1:23" x14ac:dyDescent="0.35">
      <c r="A24" s="4">
        <v>7</v>
      </c>
      <c r="B24" s="16">
        <v>270</v>
      </c>
      <c r="C24" s="17" t="s">
        <v>550</v>
      </c>
      <c r="D24" s="17" t="s">
        <v>116</v>
      </c>
      <c r="E24" s="16" t="s">
        <v>13</v>
      </c>
      <c r="F24" s="16" t="s">
        <v>228</v>
      </c>
      <c r="G24" s="42" t="s">
        <v>741</v>
      </c>
      <c r="H24" s="5">
        <v>83</v>
      </c>
      <c r="I24" s="5">
        <v>92</v>
      </c>
      <c r="J24" s="5">
        <v>92</v>
      </c>
      <c r="K24" s="5">
        <v>93</v>
      </c>
      <c r="L24" s="5">
        <f t="shared" si="0"/>
        <v>360</v>
      </c>
      <c r="M24" s="5">
        <v>68</v>
      </c>
      <c r="N24" s="5">
        <v>91</v>
      </c>
      <c r="O24" s="5">
        <v>92</v>
      </c>
      <c r="P24" s="5">
        <v>87</v>
      </c>
      <c r="Q24" s="5">
        <v>79</v>
      </c>
      <c r="R24" s="5">
        <f t="shared" si="1"/>
        <v>349</v>
      </c>
      <c r="S24" s="5">
        <f t="shared" si="2"/>
        <v>709</v>
      </c>
      <c r="T24" s="18"/>
      <c r="U24" s="18"/>
      <c r="V24" s="10">
        <v>89.5</v>
      </c>
      <c r="W24" s="10">
        <f t="shared" si="3"/>
        <v>798.5</v>
      </c>
    </row>
    <row r="25" spans="1:23" x14ac:dyDescent="0.35">
      <c r="A25" s="4">
        <v>8</v>
      </c>
      <c r="B25" s="16">
        <v>395</v>
      </c>
      <c r="C25" s="17" t="s">
        <v>530</v>
      </c>
      <c r="D25" s="17" t="s">
        <v>531</v>
      </c>
      <c r="E25" s="16" t="s">
        <v>6</v>
      </c>
      <c r="F25" s="16" t="s">
        <v>232</v>
      </c>
      <c r="G25" s="42" t="s">
        <v>732</v>
      </c>
      <c r="H25" s="5">
        <v>91</v>
      </c>
      <c r="I25" s="5">
        <v>87</v>
      </c>
      <c r="J25" s="5">
        <v>83</v>
      </c>
      <c r="K25" s="5">
        <v>92</v>
      </c>
      <c r="L25" s="5">
        <f t="shared" si="0"/>
        <v>353</v>
      </c>
      <c r="M25" s="5">
        <v>42</v>
      </c>
      <c r="N25" s="5">
        <v>92</v>
      </c>
      <c r="O25" s="5">
        <v>85</v>
      </c>
      <c r="P25" s="5">
        <v>91</v>
      </c>
      <c r="Q25" s="5">
        <v>88</v>
      </c>
      <c r="R25" s="5">
        <f t="shared" si="1"/>
        <v>356</v>
      </c>
      <c r="S25" s="5">
        <f t="shared" si="2"/>
        <v>709</v>
      </c>
      <c r="T25" s="18"/>
      <c r="U25" s="18"/>
      <c r="V25" s="10">
        <v>89.2</v>
      </c>
      <c r="W25" s="10">
        <f t="shared" si="3"/>
        <v>798.2</v>
      </c>
    </row>
    <row r="26" spans="1:23" x14ac:dyDescent="0.35">
      <c r="A26" s="4">
        <v>9</v>
      </c>
      <c r="B26" s="16">
        <v>262</v>
      </c>
      <c r="C26" s="17" t="s">
        <v>528</v>
      </c>
      <c r="D26" s="17" t="s">
        <v>36</v>
      </c>
      <c r="E26" s="16" t="s">
        <v>9</v>
      </c>
      <c r="F26" s="16" t="s">
        <v>218</v>
      </c>
      <c r="G26" s="42" t="s">
        <v>721</v>
      </c>
      <c r="H26" s="5">
        <v>84</v>
      </c>
      <c r="I26" s="5">
        <v>95</v>
      </c>
      <c r="J26" s="5">
        <v>90</v>
      </c>
      <c r="K26" s="5">
        <v>93</v>
      </c>
      <c r="L26" s="5">
        <f t="shared" si="0"/>
        <v>362</v>
      </c>
      <c r="M26" s="5">
        <v>65</v>
      </c>
      <c r="N26" s="5">
        <v>86</v>
      </c>
      <c r="O26" s="5">
        <v>83</v>
      </c>
      <c r="P26" s="5">
        <v>88</v>
      </c>
      <c r="Q26" s="5">
        <v>89</v>
      </c>
      <c r="R26" s="5">
        <f t="shared" si="1"/>
        <v>346</v>
      </c>
      <c r="S26" s="5">
        <f t="shared" si="2"/>
        <v>708</v>
      </c>
      <c r="T26" s="18"/>
      <c r="U26" s="18"/>
    </row>
    <row r="27" spans="1:23" x14ac:dyDescent="0.35">
      <c r="A27" s="4">
        <v>10</v>
      </c>
      <c r="B27" s="16">
        <v>220</v>
      </c>
      <c r="C27" s="17" t="s">
        <v>525</v>
      </c>
      <c r="D27" s="17" t="s">
        <v>118</v>
      </c>
      <c r="E27" s="16" t="s">
        <v>6</v>
      </c>
      <c r="F27" s="16" t="s">
        <v>208</v>
      </c>
      <c r="G27" s="42" t="s">
        <v>730</v>
      </c>
      <c r="H27" s="5">
        <v>86</v>
      </c>
      <c r="I27" s="5">
        <v>86</v>
      </c>
      <c r="J27" s="5">
        <v>92</v>
      </c>
      <c r="K27" s="5">
        <v>86</v>
      </c>
      <c r="L27" s="5">
        <f t="shared" si="0"/>
        <v>350</v>
      </c>
      <c r="M27" s="5">
        <v>44</v>
      </c>
      <c r="N27" s="5">
        <v>86</v>
      </c>
      <c r="O27" s="5">
        <v>94</v>
      </c>
      <c r="P27" s="5">
        <v>90</v>
      </c>
      <c r="Q27" s="5">
        <v>83</v>
      </c>
      <c r="R27" s="5">
        <f t="shared" si="1"/>
        <v>353</v>
      </c>
      <c r="S27" s="5">
        <f t="shared" si="2"/>
        <v>703</v>
      </c>
      <c r="T27" s="18"/>
      <c r="U27" s="18"/>
    </row>
    <row r="28" spans="1:23" x14ac:dyDescent="0.35">
      <c r="A28" s="4">
        <v>11</v>
      </c>
      <c r="B28" s="16">
        <v>168</v>
      </c>
      <c r="C28" s="17" t="s">
        <v>540</v>
      </c>
      <c r="D28" s="17" t="s">
        <v>541</v>
      </c>
      <c r="E28" s="16" t="s">
        <v>13</v>
      </c>
      <c r="F28" s="16" t="s">
        <v>211</v>
      </c>
      <c r="G28" s="42" t="s">
        <v>738</v>
      </c>
      <c r="H28" s="5">
        <v>83</v>
      </c>
      <c r="I28" s="5">
        <v>86</v>
      </c>
      <c r="J28" s="5">
        <v>87</v>
      </c>
      <c r="K28" s="5">
        <v>86</v>
      </c>
      <c r="L28" s="5">
        <f t="shared" si="0"/>
        <v>342</v>
      </c>
      <c r="M28" s="5">
        <v>48</v>
      </c>
      <c r="N28" s="5">
        <v>89</v>
      </c>
      <c r="O28" s="5">
        <v>87</v>
      </c>
      <c r="P28" s="5">
        <v>90</v>
      </c>
      <c r="Q28" s="5">
        <v>91</v>
      </c>
      <c r="R28" s="5">
        <f t="shared" si="1"/>
        <v>357</v>
      </c>
      <c r="S28" s="5">
        <f t="shared" si="2"/>
        <v>699</v>
      </c>
      <c r="T28" s="18"/>
      <c r="U28" s="18"/>
    </row>
    <row r="29" spans="1:23" x14ac:dyDescent="0.35">
      <c r="A29" s="4">
        <v>12</v>
      </c>
      <c r="B29" s="16">
        <v>468</v>
      </c>
      <c r="C29" s="17" t="s">
        <v>518</v>
      </c>
      <c r="D29" s="17" t="s">
        <v>106</v>
      </c>
      <c r="E29" s="16" t="s">
        <v>9</v>
      </c>
      <c r="F29" s="16" t="s">
        <v>233</v>
      </c>
      <c r="G29" s="42" t="s">
        <v>711</v>
      </c>
      <c r="H29" s="5">
        <v>89</v>
      </c>
      <c r="I29" s="5">
        <v>90</v>
      </c>
      <c r="J29" s="5">
        <v>85</v>
      </c>
      <c r="K29" s="5">
        <v>90</v>
      </c>
      <c r="L29" s="5">
        <f t="shared" si="0"/>
        <v>354</v>
      </c>
      <c r="M29" s="5">
        <v>41</v>
      </c>
      <c r="N29" s="5">
        <v>87</v>
      </c>
      <c r="O29" s="5">
        <v>87</v>
      </c>
      <c r="P29" s="5">
        <v>88</v>
      </c>
      <c r="Q29" s="5">
        <v>83</v>
      </c>
      <c r="R29" s="5">
        <f t="shared" si="1"/>
        <v>345</v>
      </c>
      <c r="S29" s="5">
        <f t="shared" si="2"/>
        <v>699</v>
      </c>
      <c r="T29" s="18"/>
      <c r="U29" s="18"/>
    </row>
    <row r="30" spans="1:23" x14ac:dyDescent="0.35">
      <c r="A30" s="4">
        <v>13</v>
      </c>
      <c r="B30" s="16">
        <v>259</v>
      </c>
      <c r="C30" s="17" t="s">
        <v>548</v>
      </c>
      <c r="D30" s="17" t="s">
        <v>549</v>
      </c>
      <c r="E30" s="16" t="s">
        <v>6</v>
      </c>
      <c r="F30" s="16" t="s">
        <v>543</v>
      </c>
      <c r="G30" s="42" t="s">
        <v>735</v>
      </c>
      <c r="H30" s="5">
        <v>89</v>
      </c>
      <c r="I30" s="5">
        <v>88</v>
      </c>
      <c r="J30" s="5">
        <v>85</v>
      </c>
      <c r="K30" s="5">
        <v>85</v>
      </c>
      <c r="L30" s="5">
        <f t="shared" si="0"/>
        <v>347</v>
      </c>
      <c r="M30" s="5">
        <v>45</v>
      </c>
      <c r="N30" s="5">
        <v>84</v>
      </c>
      <c r="O30" s="5">
        <v>88</v>
      </c>
      <c r="P30" s="5">
        <v>90</v>
      </c>
      <c r="Q30" s="5">
        <v>87</v>
      </c>
      <c r="R30" s="5">
        <f t="shared" si="1"/>
        <v>349</v>
      </c>
      <c r="S30" s="5">
        <f t="shared" si="2"/>
        <v>696</v>
      </c>
      <c r="T30" s="18"/>
      <c r="U30" s="18"/>
    </row>
    <row r="31" spans="1:23" x14ac:dyDescent="0.35">
      <c r="A31" s="4">
        <v>14</v>
      </c>
      <c r="B31" s="16">
        <v>470</v>
      </c>
      <c r="C31" s="17" t="s">
        <v>537</v>
      </c>
      <c r="D31" s="17" t="s">
        <v>108</v>
      </c>
      <c r="E31" s="16" t="s">
        <v>6</v>
      </c>
      <c r="F31" s="16" t="s">
        <v>227</v>
      </c>
      <c r="G31" s="42" t="s">
        <v>714</v>
      </c>
      <c r="H31" s="5">
        <v>85</v>
      </c>
      <c r="I31" s="5">
        <v>83</v>
      </c>
      <c r="J31" s="5">
        <v>88</v>
      </c>
      <c r="K31" s="5">
        <v>88</v>
      </c>
      <c r="L31" s="5">
        <f t="shared" si="0"/>
        <v>344</v>
      </c>
      <c r="M31" s="5">
        <v>47</v>
      </c>
      <c r="N31" s="5">
        <v>88</v>
      </c>
      <c r="O31" s="5">
        <v>88</v>
      </c>
      <c r="P31" s="5">
        <v>89</v>
      </c>
      <c r="Q31" s="5">
        <v>86</v>
      </c>
      <c r="R31" s="5">
        <f t="shared" si="1"/>
        <v>351</v>
      </c>
      <c r="S31" s="5">
        <f t="shared" si="2"/>
        <v>695</v>
      </c>
      <c r="T31" s="18"/>
      <c r="U31" s="18"/>
    </row>
    <row r="32" spans="1:23" x14ac:dyDescent="0.35">
      <c r="A32" s="4">
        <v>15</v>
      </c>
      <c r="B32" s="16">
        <v>285</v>
      </c>
      <c r="C32" s="17" t="s">
        <v>554</v>
      </c>
      <c r="D32" s="17" t="s">
        <v>555</v>
      </c>
      <c r="E32" s="16" t="s">
        <v>13</v>
      </c>
      <c r="F32" s="16" t="s">
        <v>213</v>
      </c>
      <c r="G32" s="42" t="s">
        <v>736</v>
      </c>
      <c r="H32" s="5">
        <v>84</v>
      </c>
      <c r="I32" s="5">
        <v>86</v>
      </c>
      <c r="J32" s="5">
        <v>94</v>
      </c>
      <c r="K32" s="5">
        <v>91</v>
      </c>
      <c r="L32" s="5">
        <f t="shared" si="0"/>
        <v>355</v>
      </c>
      <c r="M32" s="5">
        <v>70</v>
      </c>
      <c r="N32" s="5">
        <v>80</v>
      </c>
      <c r="O32" s="5">
        <v>91</v>
      </c>
      <c r="P32" s="5">
        <v>84</v>
      </c>
      <c r="Q32" s="5">
        <v>83</v>
      </c>
      <c r="R32" s="5">
        <f t="shared" si="1"/>
        <v>338</v>
      </c>
      <c r="S32" s="5">
        <f t="shared" si="2"/>
        <v>693</v>
      </c>
      <c r="T32" s="18"/>
      <c r="U32" s="18"/>
    </row>
    <row r="33" spans="1:21" x14ac:dyDescent="0.35">
      <c r="A33" s="4">
        <v>16</v>
      </c>
      <c r="B33" s="16">
        <v>188</v>
      </c>
      <c r="C33" s="17" t="s">
        <v>523</v>
      </c>
      <c r="D33" s="17" t="s">
        <v>524</v>
      </c>
      <c r="E33" s="16" t="s">
        <v>9</v>
      </c>
      <c r="F33" s="16" t="s">
        <v>224</v>
      </c>
      <c r="G33" s="42" t="s">
        <v>725</v>
      </c>
      <c r="H33" s="5">
        <v>83</v>
      </c>
      <c r="I33" s="5">
        <v>85</v>
      </c>
      <c r="J33" s="5">
        <v>85</v>
      </c>
      <c r="K33" s="5">
        <v>80</v>
      </c>
      <c r="L33" s="5">
        <f t="shared" si="0"/>
        <v>333</v>
      </c>
      <c r="M33" s="5">
        <v>72</v>
      </c>
      <c r="N33" s="5">
        <v>86</v>
      </c>
      <c r="O33" s="5">
        <v>90</v>
      </c>
      <c r="P33" s="5">
        <v>88</v>
      </c>
      <c r="Q33" s="5">
        <v>87</v>
      </c>
      <c r="R33" s="5">
        <f t="shared" si="1"/>
        <v>351</v>
      </c>
      <c r="S33" s="5">
        <f t="shared" si="2"/>
        <v>684</v>
      </c>
      <c r="T33" s="18"/>
      <c r="U33" s="18"/>
    </row>
    <row r="34" spans="1:21" x14ac:dyDescent="0.35">
      <c r="A34" s="4">
        <v>17</v>
      </c>
      <c r="B34" s="16">
        <v>440</v>
      </c>
      <c r="C34" s="17" t="s">
        <v>571</v>
      </c>
      <c r="D34" s="17" t="s">
        <v>572</v>
      </c>
      <c r="E34" s="16" t="s">
        <v>9</v>
      </c>
      <c r="F34" s="16" t="s">
        <v>223</v>
      </c>
      <c r="G34" s="42" t="s">
        <v>723</v>
      </c>
      <c r="H34" s="5">
        <v>81</v>
      </c>
      <c r="I34" s="5">
        <v>91</v>
      </c>
      <c r="J34" s="5">
        <v>84</v>
      </c>
      <c r="K34" s="5">
        <v>82</v>
      </c>
      <c r="L34" s="5">
        <f t="shared" si="0"/>
        <v>338</v>
      </c>
      <c r="M34" s="5">
        <v>71</v>
      </c>
      <c r="N34" s="5">
        <v>84</v>
      </c>
      <c r="O34" s="5">
        <v>82</v>
      </c>
      <c r="P34" s="5">
        <v>89</v>
      </c>
      <c r="Q34" s="5">
        <v>88</v>
      </c>
      <c r="R34" s="5">
        <f t="shared" si="1"/>
        <v>343</v>
      </c>
      <c r="S34" s="5">
        <f t="shared" si="2"/>
        <v>681</v>
      </c>
      <c r="T34" s="18"/>
      <c r="U34" s="18"/>
    </row>
    <row r="35" spans="1:21" x14ac:dyDescent="0.35">
      <c r="A35" s="4">
        <v>18</v>
      </c>
      <c r="B35" s="16">
        <v>378</v>
      </c>
      <c r="C35" s="17" t="s">
        <v>567</v>
      </c>
      <c r="D35" s="17" t="s">
        <v>568</v>
      </c>
      <c r="E35" s="16" t="s">
        <v>9</v>
      </c>
      <c r="F35" s="16" t="s">
        <v>338</v>
      </c>
      <c r="G35" s="42" t="s">
        <v>719</v>
      </c>
      <c r="H35" s="5">
        <v>88</v>
      </c>
      <c r="I35" s="5">
        <v>79</v>
      </c>
      <c r="J35" s="5">
        <v>88</v>
      </c>
      <c r="K35" s="5">
        <v>85</v>
      </c>
      <c r="L35" s="5">
        <f t="shared" si="0"/>
        <v>340</v>
      </c>
      <c r="M35" s="5">
        <v>49</v>
      </c>
      <c r="N35" s="5">
        <v>85</v>
      </c>
      <c r="O35" s="5">
        <v>85</v>
      </c>
      <c r="P35" s="5">
        <v>80</v>
      </c>
      <c r="Q35" s="5">
        <v>86</v>
      </c>
      <c r="R35" s="5">
        <f t="shared" si="1"/>
        <v>336</v>
      </c>
      <c r="S35" s="5">
        <f t="shared" si="2"/>
        <v>676</v>
      </c>
      <c r="T35" s="18"/>
      <c r="U35" s="18"/>
    </row>
    <row r="36" spans="1:21" x14ac:dyDescent="0.35">
      <c r="A36" s="4">
        <v>19</v>
      </c>
      <c r="B36" s="16">
        <v>469</v>
      </c>
      <c r="C36" s="17" t="s">
        <v>525</v>
      </c>
      <c r="D36" s="17" t="s">
        <v>110</v>
      </c>
      <c r="E36" s="16" t="s">
        <v>6</v>
      </c>
      <c r="F36" s="16" t="s">
        <v>208</v>
      </c>
      <c r="G36" s="42" t="s">
        <v>733</v>
      </c>
      <c r="H36" s="5">
        <v>90</v>
      </c>
      <c r="I36" s="5">
        <v>82</v>
      </c>
      <c r="J36" s="5">
        <v>89</v>
      </c>
      <c r="K36" s="5">
        <v>85</v>
      </c>
      <c r="L36" s="5">
        <f t="shared" si="0"/>
        <v>346</v>
      </c>
      <c r="M36" s="5">
        <v>46</v>
      </c>
      <c r="N36" s="5">
        <v>84</v>
      </c>
      <c r="O36" s="5">
        <v>81</v>
      </c>
      <c r="P36" s="5">
        <v>80</v>
      </c>
      <c r="Q36" s="5">
        <v>82</v>
      </c>
      <c r="R36" s="5">
        <f t="shared" si="1"/>
        <v>327</v>
      </c>
      <c r="S36" s="5">
        <f t="shared" si="2"/>
        <v>673</v>
      </c>
      <c r="T36" s="18"/>
      <c r="U36" s="18"/>
    </row>
    <row r="37" spans="1:21" x14ac:dyDescent="0.35">
      <c r="A37" s="4">
        <v>20</v>
      </c>
      <c r="B37" s="16">
        <v>230</v>
      </c>
      <c r="C37" s="17" t="s">
        <v>526</v>
      </c>
      <c r="D37" s="17" t="s">
        <v>527</v>
      </c>
      <c r="E37" s="16" t="s">
        <v>6</v>
      </c>
      <c r="F37" s="16" t="s">
        <v>218</v>
      </c>
      <c r="G37" s="42" t="s">
        <v>739</v>
      </c>
      <c r="H37" s="5">
        <v>85</v>
      </c>
      <c r="I37" s="5">
        <v>80</v>
      </c>
      <c r="J37" s="5">
        <v>76</v>
      </c>
      <c r="K37" s="5">
        <v>77</v>
      </c>
      <c r="L37" s="5">
        <f t="shared" si="0"/>
        <v>318</v>
      </c>
      <c r="M37" s="5">
        <v>51</v>
      </c>
      <c r="N37" s="5">
        <v>88</v>
      </c>
      <c r="O37" s="5">
        <v>88</v>
      </c>
      <c r="P37" s="5">
        <v>85</v>
      </c>
      <c r="Q37" s="5">
        <v>79</v>
      </c>
      <c r="R37" s="5">
        <f t="shared" si="1"/>
        <v>340</v>
      </c>
      <c r="S37" s="5">
        <f t="shared" si="2"/>
        <v>658</v>
      </c>
      <c r="T37" s="18"/>
      <c r="U37" s="18"/>
    </row>
    <row r="38" spans="1:21" x14ac:dyDescent="0.35">
      <c r="A38" s="4">
        <v>21</v>
      </c>
      <c r="B38" s="16">
        <v>110</v>
      </c>
      <c r="C38" s="17" t="s">
        <v>518</v>
      </c>
      <c r="D38" s="17" t="s">
        <v>536</v>
      </c>
      <c r="E38" s="16" t="s">
        <v>13</v>
      </c>
      <c r="F38" s="16" t="s">
        <v>233</v>
      </c>
      <c r="G38" s="42">
        <v>21</v>
      </c>
      <c r="H38" s="5">
        <v>84</v>
      </c>
      <c r="I38" s="5">
        <v>83</v>
      </c>
      <c r="J38" s="5">
        <v>78</v>
      </c>
      <c r="K38" s="5">
        <v>85</v>
      </c>
      <c r="L38" s="5">
        <f t="shared" si="0"/>
        <v>330</v>
      </c>
      <c r="M38" s="5">
        <v>74</v>
      </c>
      <c r="N38" s="5">
        <v>79</v>
      </c>
      <c r="O38" s="5">
        <v>77</v>
      </c>
      <c r="P38" s="5">
        <v>84</v>
      </c>
      <c r="Q38" s="5">
        <v>88</v>
      </c>
      <c r="R38" s="5">
        <f t="shared" si="1"/>
        <v>328</v>
      </c>
      <c r="S38" s="5">
        <f t="shared" si="2"/>
        <v>658</v>
      </c>
      <c r="T38" s="18"/>
      <c r="U38" s="18"/>
    </row>
    <row r="39" spans="1:21" x14ac:dyDescent="0.35">
      <c r="A39" s="4">
        <v>22</v>
      </c>
      <c r="B39" s="16">
        <v>434</v>
      </c>
      <c r="C39" s="17" t="s">
        <v>534</v>
      </c>
      <c r="D39" s="17" t="s">
        <v>535</v>
      </c>
      <c r="E39" s="16" t="s">
        <v>9</v>
      </c>
      <c r="F39" s="16" t="s">
        <v>224</v>
      </c>
      <c r="G39" s="42" t="s">
        <v>712</v>
      </c>
      <c r="H39" s="5">
        <v>80</v>
      </c>
      <c r="I39" s="5">
        <v>82</v>
      </c>
      <c r="J39" s="5">
        <v>86</v>
      </c>
      <c r="K39" s="5">
        <v>81</v>
      </c>
      <c r="L39" s="5">
        <f t="shared" si="0"/>
        <v>329</v>
      </c>
      <c r="M39" s="5">
        <v>75</v>
      </c>
      <c r="N39" s="5">
        <v>83</v>
      </c>
      <c r="O39" s="5">
        <v>72</v>
      </c>
      <c r="P39" s="5">
        <v>93</v>
      </c>
      <c r="Q39" s="5">
        <v>80</v>
      </c>
      <c r="R39" s="5">
        <f t="shared" si="1"/>
        <v>328</v>
      </c>
      <c r="S39" s="5">
        <f t="shared" si="2"/>
        <v>657</v>
      </c>
      <c r="T39" s="18"/>
      <c r="U39" s="18"/>
    </row>
    <row r="40" spans="1:21" x14ac:dyDescent="0.35">
      <c r="A40" s="4">
        <v>23</v>
      </c>
      <c r="B40" s="16">
        <v>454</v>
      </c>
      <c r="C40" s="17" t="s">
        <v>446</v>
      </c>
      <c r="D40" s="17" t="s">
        <v>573</v>
      </c>
      <c r="E40" s="16" t="s">
        <v>6</v>
      </c>
      <c r="F40" s="16" t="s">
        <v>223</v>
      </c>
      <c r="G40" s="42" t="s">
        <v>713</v>
      </c>
      <c r="H40" s="5">
        <v>82</v>
      </c>
      <c r="I40" s="5">
        <v>83</v>
      </c>
      <c r="J40" s="5">
        <v>85</v>
      </c>
      <c r="K40" s="5">
        <v>74</v>
      </c>
      <c r="L40" s="5">
        <f t="shared" si="0"/>
        <v>324</v>
      </c>
      <c r="M40" s="5">
        <v>77</v>
      </c>
      <c r="N40" s="5">
        <v>83</v>
      </c>
      <c r="O40" s="5">
        <v>90</v>
      </c>
      <c r="P40" s="5">
        <v>81</v>
      </c>
      <c r="Q40" s="5">
        <v>78</v>
      </c>
      <c r="R40" s="5">
        <f t="shared" si="1"/>
        <v>332</v>
      </c>
      <c r="S40" s="5">
        <f t="shared" si="2"/>
        <v>656</v>
      </c>
      <c r="T40" s="18"/>
      <c r="U40" s="18"/>
    </row>
    <row r="41" spans="1:21" x14ac:dyDescent="0.35">
      <c r="A41" s="4">
        <v>24</v>
      </c>
      <c r="B41" s="16">
        <v>281</v>
      </c>
      <c r="C41" s="17" t="s">
        <v>551</v>
      </c>
      <c r="D41" s="17" t="s">
        <v>552</v>
      </c>
      <c r="E41" s="16" t="s">
        <v>6</v>
      </c>
      <c r="F41" s="16" t="s">
        <v>207</v>
      </c>
      <c r="G41" s="42" t="s">
        <v>740</v>
      </c>
      <c r="H41" s="5">
        <v>78</v>
      </c>
      <c r="I41" s="5">
        <v>75</v>
      </c>
      <c r="J41" s="5">
        <v>85</v>
      </c>
      <c r="K41" s="5">
        <v>75</v>
      </c>
      <c r="L41" s="5">
        <f t="shared" si="0"/>
        <v>313</v>
      </c>
      <c r="M41" s="5">
        <v>52</v>
      </c>
      <c r="N41" s="5">
        <v>81</v>
      </c>
      <c r="O41" s="5">
        <v>84</v>
      </c>
      <c r="P41" s="5">
        <v>89</v>
      </c>
      <c r="Q41" s="5">
        <v>82</v>
      </c>
      <c r="R41" s="5">
        <f t="shared" si="1"/>
        <v>336</v>
      </c>
      <c r="S41" s="5">
        <f t="shared" si="2"/>
        <v>649</v>
      </c>
      <c r="T41" s="18"/>
      <c r="U41" s="18"/>
    </row>
    <row r="42" spans="1:21" x14ac:dyDescent="0.35">
      <c r="A42" s="4">
        <v>25</v>
      </c>
      <c r="B42" s="16">
        <v>131</v>
      </c>
      <c r="C42" s="17" t="s">
        <v>519</v>
      </c>
      <c r="D42" s="17" t="s">
        <v>520</v>
      </c>
      <c r="E42" s="16" t="s">
        <v>9</v>
      </c>
      <c r="F42" s="16" t="s">
        <v>219</v>
      </c>
      <c r="G42" s="42" t="s">
        <v>734</v>
      </c>
      <c r="H42" s="5">
        <v>85</v>
      </c>
      <c r="I42" s="5">
        <v>84</v>
      </c>
      <c r="J42" s="5">
        <v>82</v>
      </c>
      <c r="K42" s="5">
        <v>71</v>
      </c>
      <c r="L42" s="5">
        <f t="shared" si="0"/>
        <v>322</v>
      </c>
      <c r="M42" s="5">
        <v>79</v>
      </c>
      <c r="N42" s="5">
        <v>81</v>
      </c>
      <c r="O42" s="5">
        <v>82</v>
      </c>
      <c r="P42" s="5">
        <v>83</v>
      </c>
      <c r="Q42" s="5">
        <v>81</v>
      </c>
      <c r="R42" s="5">
        <f t="shared" si="1"/>
        <v>327</v>
      </c>
      <c r="S42" s="5">
        <f t="shared" si="2"/>
        <v>649</v>
      </c>
    </row>
    <row r="43" spans="1:21" x14ac:dyDescent="0.35">
      <c r="A43" s="4">
        <v>26</v>
      </c>
      <c r="B43" s="16">
        <v>372</v>
      </c>
      <c r="C43" s="17" t="s">
        <v>566</v>
      </c>
      <c r="D43" s="17" t="s">
        <v>112</v>
      </c>
      <c r="E43" s="16" t="s">
        <v>9</v>
      </c>
      <c r="F43" s="16" t="s">
        <v>244</v>
      </c>
      <c r="G43" s="42" t="s">
        <v>716</v>
      </c>
      <c r="H43" s="5">
        <v>82</v>
      </c>
      <c r="I43" s="5">
        <v>80</v>
      </c>
      <c r="J43" s="5">
        <v>80</v>
      </c>
      <c r="K43" s="5">
        <v>89</v>
      </c>
      <c r="L43" s="5">
        <f t="shared" si="0"/>
        <v>331</v>
      </c>
      <c r="M43" s="5">
        <v>73</v>
      </c>
      <c r="N43" s="5">
        <v>78</v>
      </c>
      <c r="O43" s="5">
        <v>82</v>
      </c>
      <c r="P43" s="5">
        <v>75</v>
      </c>
      <c r="Q43" s="5">
        <v>81</v>
      </c>
      <c r="R43" s="5">
        <f t="shared" si="1"/>
        <v>316</v>
      </c>
      <c r="S43" s="5">
        <f t="shared" si="2"/>
        <v>647</v>
      </c>
      <c r="T43" s="18"/>
      <c r="U43" s="18"/>
    </row>
    <row r="44" spans="1:21" x14ac:dyDescent="0.35">
      <c r="A44" s="4">
        <v>27</v>
      </c>
      <c r="B44" s="16">
        <v>409</v>
      </c>
      <c r="C44" s="17" t="s">
        <v>532</v>
      </c>
      <c r="D44" s="17" t="s">
        <v>533</v>
      </c>
      <c r="E44" s="16" t="s">
        <v>9</v>
      </c>
      <c r="F44" s="16" t="s">
        <v>224</v>
      </c>
      <c r="G44" s="42" t="s">
        <v>722</v>
      </c>
      <c r="H44" s="5">
        <v>88</v>
      </c>
      <c r="I44" s="5">
        <v>78</v>
      </c>
      <c r="J44" s="5">
        <v>81</v>
      </c>
      <c r="K44" s="5">
        <v>64</v>
      </c>
      <c r="L44" s="5">
        <f t="shared" si="0"/>
        <v>311</v>
      </c>
      <c r="M44" s="5">
        <v>54</v>
      </c>
      <c r="N44" s="5">
        <v>88</v>
      </c>
      <c r="O44" s="5">
        <v>88</v>
      </c>
      <c r="P44" s="5">
        <v>82</v>
      </c>
      <c r="Q44" s="5">
        <v>74</v>
      </c>
      <c r="R44" s="5">
        <f t="shared" si="1"/>
        <v>332</v>
      </c>
      <c r="S44" s="5">
        <f t="shared" si="2"/>
        <v>643</v>
      </c>
      <c r="T44" s="18"/>
      <c r="U44" s="18"/>
    </row>
    <row r="45" spans="1:21" x14ac:dyDescent="0.35">
      <c r="A45" s="4">
        <v>28</v>
      </c>
      <c r="B45" s="16">
        <v>146</v>
      </c>
      <c r="C45" s="17" t="s">
        <v>522</v>
      </c>
      <c r="D45" s="17" t="s">
        <v>34</v>
      </c>
      <c r="E45" s="16" t="s">
        <v>6</v>
      </c>
      <c r="F45" s="16" t="s">
        <v>217</v>
      </c>
      <c r="G45" s="42" t="s">
        <v>742</v>
      </c>
      <c r="H45" s="5">
        <v>69</v>
      </c>
      <c r="I45" s="5">
        <v>81</v>
      </c>
      <c r="J45" s="5">
        <v>75</v>
      </c>
      <c r="K45" s="5">
        <v>84</v>
      </c>
      <c r="L45" s="5">
        <f t="shared" si="0"/>
        <v>309</v>
      </c>
      <c r="M45" s="5">
        <v>55</v>
      </c>
      <c r="N45" s="5">
        <v>89</v>
      </c>
      <c r="O45" s="5">
        <v>83</v>
      </c>
      <c r="P45" s="5">
        <v>74</v>
      </c>
      <c r="Q45" s="5">
        <v>84</v>
      </c>
      <c r="R45" s="5">
        <f t="shared" si="1"/>
        <v>330</v>
      </c>
      <c r="S45" s="5">
        <f t="shared" si="2"/>
        <v>639</v>
      </c>
      <c r="T45" s="18"/>
      <c r="U45" s="18"/>
    </row>
    <row r="46" spans="1:21" x14ac:dyDescent="0.35">
      <c r="A46" s="4">
        <v>29</v>
      </c>
      <c r="B46" s="16">
        <v>364</v>
      </c>
      <c r="C46" s="17" t="s">
        <v>564</v>
      </c>
      <c r="D46" s="17" t="s">
        <v>565</v>
      </c>
      <c r="E46" s="16" t="s">
        <v>6</v>
      </c>
      <c r="F46" s="16" t="s">
        <v>219</v>
      </c>
      <c r="G46" s="42" t="s">
        <v>729</v>
      </c>
      <c r="H46" s="5">
        <v>81</v>
      </c>
      <c r="I46" s="5">
        <v>82</v>
      </c>
      <c r="J46" s="5">
        <v>87</v>
      </c>
      <c r="K46" s="5">
        <v>78</v>
      </c>
      <c r="L46" s="5">
        <f t="shared" si="0"/>
        <v>328</v>
      </c>
      <c r="M46" s="5">
        <v>76</v>
      </c>
      <c r="N46" s="5">
        <v>80</v>
      </c>
      <c r="O46" s="5">
        <v>73</v>
      </c>
      <c r="P46" s="5">
        <v>78</v>
      </c>
      <c r="Q46" s="5">
        <v>80</v>
      </c>
      <c r="R46" s="5">
        <f t="shared" si="1"/>
        <v>311</v>
      </c>
      <c r="S46" s="5">
        <f t="shared" si="2"/>
        <v>639</v>
      </c>
      <c r="T46" s="18"/>
      <c r="U46" s="18"/>
    </row>
    <row r="47" spans="1:21" x14ac:dyDescent="0.35">
      <c r="A47" s="4">
        <v>30</v>
      </c>
      <c r="B47" s="16">
        <v>458</v>
      </c>
      <c r="C47" s="17" t="s">
        <v>574</v>
      </c>
      <c r="D47" s="17" t="s">
        <v>575</v>
      </c>
      <c r="E47" s="16" t="s">
        <v>9</v>
      </c>
      <c r="F47" s="16" t="s">
        <v>232</v>
      </c>
      <c r="G47" s="42" t="s">
        <v>737</v>
      </c>
      <c r="H47" s="5">
        <v>76</v>
      </c>
      <c r="I47" s="5">
        <v>74</v>
      </c>
      <c r="J47" s="5">
        <v>73</v>
      </c>
      <c r="K47" s="5">
        <v>82</v>
      </c>
      <c r="L47" s="5">
        <f t="shared" si="0"/>
        <v>305</v>
      </c>
      <c r="M47" s="5">
        <v>57</v>
      </c>
      <c r="N47" s="5">
        <v>80</v>
      </c>
      <c r="O47" s="5">
        <v>80</v>
      </c>
      <c r="P47" s="5">
        <v>81</v>
      </c>
      <c r="Q47" s="5">
        <v>87</v>
      </c>
      <c r="R47" s="5">
        <f t="shared" si="1"/>
        <v>328</v>
      </c>
      <c r="S47" s="5">
        <f t="shared" si="2"/>
        <v>633</v>
      </c>
      <c r="T47" s="18"/>
      <c r="U47" s="18"/>
    </row>
    <row r="48" spans="1:21" x14ac:dyDescent="0.35">
      <c r="A48" s="4">
        <v>31</v>
      </c>
      <c r="B48" s="16">
        <v>193</v>
      </c>
      <c r="C48" s="17" t="s">
        <v>542</v>
      </c>
      <c r="D48" s="17" t="s">
        <v>5</v>
      </c>
      <c r="E48" s="16" t="s">
        <v>6</v>
      </c>
      <c r="F48" s="16" t="s">
        <v>543</v>
      </c>
      <c r="G48" s="42" t="s">
        <v>717</v>
      </c>
      <c r="H48" s="5">
        <v>79</v>
      </c>
      <c r="I48" s="5">
        <v>86</v>
      </c>
      <c r="J48" s="5">
        <v>82</v>
      </c>
      <c r="K48" s="5">
        <v>75</v>
      </c>
      <c r="L48" s="5">
        <f t="shared" si="0"/>
        <v>322</v>
      </c>
      <c r="M48" s="5">
        <v>78</v>
      </c>
      <c r="N48" s="5">
        <v>73</v>
      </c>
      <c r="O48" s="5">
        <v>82</v>
      </c>
      <c r="P48" s="5">
        <v>73</v>
      </c>
      <c r="Q48" s="5">
        <v>82</v>
      </c>
      <c r="R48" s="5">
        <f t="shared" si="1"/>
        <v>310</v>
      </c>
      <c r="S48" s="5">
        <f t="shared" si="2"/>
        <v>632</v>
      </c>
    </row>
    <row r="49" spans="1:21" x14ac:dyDescent="0.35">
      <c r="A49" s="4">
        <v>32</v>
      </c>
      <c r="B49" s="16">
        <v>288</v>
      </c>
      <c r="C49" s="17" t="s">
        <v>556</v>
      </c>
      <c r="D49" s="17" t="s">
        <v>557</v>
      </c>
      <c r="E49" s="16" t="s">
        <v>9</v>
      </c>
      <c r="F49" s="16" t="s">
        <v>211</v>
      </c>
      <c r="G49" s="42" t="s">
        <v>744</v>
      </c>
      <c r="H49" s="5">
        <v>83</v>
      </c>
      <c r="I49" s="5">
        <v>77</v>
      </c>
      <c r="J49" s="5">
        <v>72</v>
      </c>
      <c r="K49" s="5">
        <v>79</v>
      </c>
      <c r="L49" s="5">
        <f t="shared" si="0"/>
        <v>311</v>
      </c>
      <c r="M49" s="5">
        <v>53</v>
      </c>
      <c r="N49" s="5">
        <v>73</v>
      </c>
      <c r="O49" s="5">
        <v>79</v>
      </c>
      <c r="P49" s="5">
        <v>84</v>
      </c>
      <c r="Q49" s="5">
        <v>75</v>
      </c>
      <c r="R49" s="5">
        <f t="shared" si="1"/>
        <v>311</v>
      </c>
      <c r="S49" s="5">
        <f t="shared" si="2"/>
        <v>622</v>
      </c>
      <c r="T49" s="18"/>
      <c r="U49" s="18"/>
    </row>
    <row r="50" spans="1:21" x14ac:dyDescent="0.35">
      <c r="A50" s="4">
        <v>33</v>
      </c>
      <c r="B50" s="16">
        <v>224</v>
      </c>
      <c r="C50" s="17" t="s">
        <v>546</v>
      </c>
      <c r="D50" s="17" t="s">
        <v>547</v>
      </c>
      <c r="E50" s="16" t="s">
        <v>6</v>
      </c>
      <c r="F50" s="16" t="s">
        <v>218</v>
      </c>
      <c r="G50" s="42" t="s">
        <v>728</v>
      </c>
      <c r="H50" s="5">
        <v>74</v>
      </c>
      <c r="I50" s="5">
        <v>77</v>
      </c>
      <c r="J50" s="5">
        <v>73</v>
      </c>
      <c r="K50" s="5">
        <v>79</v>
      </c>
      <c r="L50" s="5">
        <f t="shared" si="0"/>
        <v>303</v>
      </c>
      <c r="M50" s="5">
        <v>58</v>
      </c>
      <c r="N50" s="5">
        <v>86</v>
      </c>
      <c r="O50" s="5">
        <v>82</v>
      </c>
      <c r="P50" s="5">
        <v>73</v>
      </c>
      <c r="Q50" s="5">
        <v>76</v>
      </c>
      <c r="R50" s="5">
        <f t="shared" si="1"/>
        <v>317</v>
      </c>
      <c r="S50" s="5">
        <f t="shared" si="2"/>
        <v>620</v>
      </c>
      <c r="T50" s="18"/>
      <c r="U50" s="18"/>
    </row>
    <row r="51" spans="1:21" x14ac:dyDescent="0.35">
      <c r="A51" s="4">
        <v>34</v>
      </c>
      <c r="B51" s="16">
        <v>321</v>
      </c>
      <c r="C51" s="35" t="s">
        <v>623</v>
      </c>
      <c r="D51" s="35" t="s">
        <v>624</v>
      </c>
      <c r="E51" s="16" t="s">
        <v>6</v>
      </c>
      <c r="F51" s="16" t="s">
        <v>543</v>
      </c>
      <c r="G51" s="42" t="s">
        <v>745</v>
      </c>
      <c r="H51" s="5">
        <v>67</v>
      </c>
      <c r="I51" s="5">
        <v>79</v>
      </c>
      <c r="J51" s="5">
        <v>72</v>
      </c>
      <c r="K51" s="5">
        <v>84</v>
      </c>
      <c r="L51" s="5">
        <f t="shared" si="0"/>
        <v>302</v>
      </c>
      <c r="M51" s="5">
        <v>59</v>
      </c>
      <c r="N51" s="5">
        <v>72</v>
      </c>
      <c r="O51" s="5">
        <v>77</v>
      </c>
      <c r="P51" s="5">
        <v>89</v>
      </c>
      <c r="Q51" s="5">
        <v>75</v>
      </c>
      <c r="R51" s="5">
        <f t="shared" si="1"/>
        <v>313</v>
      </c>
      <c r="S51" s="5">
        <f t="shared" si="2"/>
        <v>615</v>
      </c>
      <c r="T51" s="18"/>
      <c r="U51" s="18"/>
    </row>
    <row r="52" spans="1:21" x14ac:dyDescent="0.35">
      <c r="A52" s="4">
        <v>35</v>
      </c>
      <c r="B52" s="16">
        <v>159</v>
      </c>
      <c r="C52" s="17" t="s">
        <v>538</v>
      </c>
      <c r="D52" s="17" t="s">
        <v>539</v>
      </c>
      <c r="E52" s="16" t="s">
        <v>6</v>
      </c>
      <c r="F52" s="16" t="s">
        <v>244</v>
      </c>
      <c r="G52" s="42">
        <v>20</v>
      </c>
      <c r="H52" s="5">
        <v>76</v>
      </c>
      <c r="I52" s="5">
        <v>71</v>
      </c>
      <c r="J52" s="5">
        <v>82</v>
      </c>
      <c r="K52" s="5">
        <v>73</v>
      </c>
      <c r="L52" s="5">
        <f t="shared" si="0"/>
        <v>302</v>
      </c>
      <c r="M52" s="5">
        <v>60</v>
      </c>
      <c r="N52" s="5">
        <v>76</v>
      </c>
      <c r="O52" s="5">
        <v>74</v>
      </c>
      <c r="P52" s="5">
        <v>76</v>
      </c>
      <c r="Q52" s="5">
        <v>83</v>
      </c>
      <c r="R52" s="5">
        <f t="shared" si="1"/>
        <v>309</v>
      </c>
      <c r="S52" s="5">
        <f t="shared" si="2"/>
        <v>611</v>
      </c>
      <c r="T52" s="18"/>
      <c r="U52" s="18"/>
    </row>
    <row r="53" spans="1:21" x14ac:dyDescent="0.35">
      <c r="A53" s="4">
        <v>36</v>
      </c>
      <c r="B53" s="16">
        <v>350</v>
      </c>
      <c r="C53" s="17" t="s">
        <v>562</v>
      </c>
      <c r="D53" s="17" t="s">
        <v>563</v>
      </c>
      <c r="E53" s="16" t="s">
        <v>6</v>
      </c>
      <c r="F53" s="16" t="s">
        <v>218</v>
      </c>
      <c r="G53" s="42" t="s">
        <v>726</v>
      </c>
      <c r="H53" s="5">
        <v>82</v>
      </c>
      <c r="I53" s="5">
        <v>74</v>
      </c>
      <c r="J53" s="5">
        <v>76</v>
      </c>
      <c r="K53" s="5">
        <v>70</v>
      </c>
      <c r="L53" s="5">
        <f t="shared" si="0"/>
        <v>302</v>
      </c>
      <c r="M53" s="5">
        <v>61</v>
      </c>
      <c r="N53" s="5">
        <v>80</v>
      </c>
      <c r="O53" s="5">
        <v>77</v>
      </c>
      <c r="P53" s="5">
        <v>71</v>
      </c>
      <c r="Q53" s="5">
        <v>76</v>
      </c>
      <c r="R53" s="5">
        <f t="shared" si="1"/>
        <v>304</v>
      </c>
      <c r="S53" s="5">
        <f t="shared" si="2"/>
        <v>606</v>
      </c>
      <c r="T53" s="18"/>
      <c r="U53" s="18"/>
    </row>
    <row r="54" spans="1:21" x14ac:dyDescent="0.35">
      <c r="A54" s="4">
        <v>37</v>
      </c>
      <c r="B54" s="5">
        <v>106</v>
      </c>
      <c r="C54" s="10" t="s">
        <v>605</v>
      </c>
      <c r="D54" s="10" t="s">
        <v>56</v>
      </c>
      <c r="E54" s="5" t="s">
        <v>9</v>
      </c>
      <c r="F54" s="5" t="s">
        <v>213</v>
      </c>
      <c r="G54" s="40" t="s">
        <v>746</v>
      </c>
      <c r="H54" s="5">
        <v>81</v>
      </c>
      <c r="I54" s="5">
        <v>68</v>
      </c>
      <c r="J54" s="5">
        <v>68</v>
      </c>
      <c r="K54" s="5">
        <v>70</v>
      </c>
      <c r="L54" s="5">
        <f t="shared" si="0"/>
        <v>287</v>
      </c>
      <c r="M54" s="5">
        <v>62</v>
      </c>
      <c r="N54" s="5">
        <v>83</v>
      </c>
      <c r="O54" s="5">
        <v>89</v>
      </c>
      <c r="P54" s="5">
        <v>64</v>
      </c>
      <c r="Q54" s="5">
        <v>78</v>
      </c>
      <c r="R54" s="5">
        <f t="shared" si="1"/>
        <v>314</v>
      </c>
      <c r="S54" s="5">
        <f t="shared" si="2"/>
        <v>601</v>
      </c>
      <c r="T54" s="18"/>
      <c r="U54" s="18"/>
    </row>
    <row r="55" spans="1:21" x14ac:dyDescent="0.35">
      <c r="A55" s="4">
        <v>38</v>
      </c>
      <c r="B55" s="16">
        <v>282</v>
      </c>
      <c r="C55" s="17" t="s">
        <v>553</v>
      </c>
      <c r="D55" s="17" t="s">
        <v>67</v>
      </c>
      <c r="E55" s="16" t="s">
        <v>13</v>
      </c>
      <c r="F55" s="16" t="s">
        <v>232</v>
      </c>
      <c r="G55" s="42">
        <v>22</v>
      </c>
      <c r="H55" s="5">
        <v>73</v>
      </c>
      <c r="I55" s="5">
        <v>82</v>
      </c>
      <c r="J55" s="5">
        <v>75</v>
      </c>
      <c r="K55" s="5">
        <v>76</v>
      </c>
      <c r="L55" s="5">
        <f t="shared" si="0"/>
        <v>306</v>
      </c>
      <c r="M55" s="5">
        <v>56</v>
      </c>
      <c r="N55" s="5">
        <v>75</v>
      </c>
      <c r="O55" s="5">
        <v>66</v>
      </c>
      <c r="P55" s="5">
        <v>74</v>
      </c>
      <c r="Q55" s="5">
        <v>73</v>
      </c>
      <c r="R55" s="5">
        <f t="shared" si="1"/>
        <v>288</v>
      </c>
      <c r="S55" s="5">
        <f t="shared" si="2"/>
        <v>594</v>
      </c>
      <c r="T55" s="18"/>
      <c r="U55" s="18"/>
    </row>
    <row r="56" spans="1:21" x14ac:dyDescent="0.35">
      <c r="A56" s="5">
        <v>39</v>
      </c>
      <c r="B56" s="16">
        <v>303</v>
      </c>
      <c r="C56" s="17" t="s">
        <v>560</v>
      </c>
      <c r="D56" s="17" t="s">
        <v>561</v>
      </c>
      <c r="E56" s="16" t="s">
        <v>13</v>
      </c>
      <c r="F56" s="16" t="s">
        <v>218</v>
      </c>
      <c r="G56" s="42" t="s">
        <v>724</v>
      </c>
      <c r="H56" s="5">
        <v>75</v>
      </c>
      <c r="I56" s="5">
        <v>71</v>
      </c>
      <c r="J56" s="5">
        <v>63</v>
      </c>
      <c r="K56" s="5">
        <v>64</v>
      </c>
      <c r="L56" s="5">
        <f t="shared" si="0"/>
        <v>273</v>
      </c>
      <c r="M56" s="5">
        <v>63</v>
      </c>
      <c r="N56" s="5">
        <v>73</v>
      </c>
      <c r="O56" s="5">
        <v>76</v>
      </c>
      <c r="P56" s="5">
        <v>85</v>
      </c>
      <c r="Q56" s="5">
        <v>77</v>
      </c>
      <c r="R56" s="5">
        <f t="shared" si="1"/>
        <v>311</v>
      </c>
      <c r="S56" s="5">
        <f t="shared" si="2"/>
        <v>584</v>
      </c>
      <c r="T56" s="18"/>
      <c r="U56" s="18"/>
    </row>
  </sheetData>
  <phoneticPr fontId="4" type="noConversion"/>
  <conditionalFormatting sqref="N1:Q7 N9:Q11 H9:K11 H1:K7 N13:Q65536 H13:K65536">
    <cfRule type="cellIs" dxfId="3" priority="1" stopIfTrue="1" operator="equal">
      <formula>100</formula>
    </cfRule>
  </conditionalFormatting>
  <printOptions gridLines="1"/>
  <pageMargins left="0.75" right="0.75" top="1" bottom="1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zoomScaleNormal="100" workbookViewId="0"/>
  </sheetViews>
  <sheetFormatPr defaultColWidth="9.1796875" defaultRowHeight="14" x14ac:dyDescent="0.3"/>
  <cols>
    <col min="1" max="2" width="7.54296875" style="19" customWidth="1"/>
    <col min="3" max="3" width="12" style="19" customWidth="1"/>
    <col min="4" max="4" width="12.1796875" style="19" customWidth="1"/>
    <col min="5" max="5" width="5.54296875" style="19" customWidth="1"/>
    <col min="6" max="6" width="5.7265625" style="19" hidden="1" customWidth="1"/>
    <col min="7" max="13" width="5.1796875" style="19" hidden="1" customWidth="1"/>
    <col min="14" max="14" width="7.81640625" style="19" customWidth="1"/>
    <col min="15" max="15" width="5.453125" style="19" customWidth="1"/>
    <col min="16" max="21" width="4.453125" style="19" customWidth="1"/>
    <col min="22" max="22" width="5.1796875" style="19" bestFit="1" customWidth="1"/>
    <col min="23" max="23" width="8" style="19" customWidth="1"/>
    <col min="24" max="24" width="6.54296875" style="19" customWidth="1"/>
    <col min="25" max="25" width="7.26953125" style="19" bestFit="1" customWidth="1"/>
    <col min="26" max="16384" width="9.1796875" style="19"/>
  </cols>
  <sheetData>
    <row r="1" spans="1:25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8" customFormat="1" ht="20" x14ac:dyDescent="0.4">
      <c r="A2" s="6" t="s">
        <v>576</v>
      </c>
      <c r="B2" s="6"/>
      <c r="C2" s="6"/>
      <c r="D2" s="6"/>
      <c r="E2" s="6"/>
      <c r="F2" s="6"/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s="8" customFormat="1" ht="20" x14ac:dyDescent="0.4">
      <c r="A3" s="6" t="s">
        <v>515</v>
      </c>
      <c r="B3" s="21"/>
      <c r="C3" s="6"/>
      <c r="D3" s="6"/>
      <c r="E3" s="6"/>
      <c r="F3" s="6"/>
      <c r="G3" s="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10" customFormat="1" ht="15.5" x14ac:dyDescent="0.35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s="10" customFormat="1" ht="15.5" x14ac:dyDescent="0.35">
      <c r="A5" s="9" t="s">
        <v>246</v>
      </c>
      <c r="B5" s="9"/>
      <c r="C5" s="9"/>
      <c r="D5" s="9"/>
      <c r="E5" s="9" t="s">
        <v>753</v>
      </c>
      <c r="F5" s="9"/>
      <c r="G5" s="9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20">
        <f>Y18</f>
        <v>1231</v>
      </c>
      <c r="X5" s="5"/>
      <c r="Y5" s="5"/>
    </row>
    <row r="6" spans="1:25" s="10" customFormat="1" ht="15.5" x14ac:dyDescent="0.35">
      <c r="A6" s="9" t="s">
        <v>247</v>
      </c>
      <c r="B6" s="9"/>
      <c r="C6" s="9"/>
      <c r="D6" s="9"/>
      <c r="E6" s="9" t="s">
        <v>754</v>
      </c>
      <c r="F6" s="9"/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20">
        <f>Y19</f>
        <v>1204.3</v>
      </c>
      <c r="X6" s="5"/>
      <c r="Y6" s="5"/>
    </row>
    <row r="7" spans="1:25" s="10" customFormat="1" ht="15.5" x14ac:dyDescent="0.35">
      <c r="A7" s="9" t="s">
        <v>248</v>
      </c>
      <c r="B7" s="9"/>
      <c r="C7" s="9"/>
      <c r="D7" s="9"/>
      <c r="E7" s="9" t="s">
        <v>755</v>
      </c>
      <c r="F7" s="9"/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20">
        <f>Y20</f>
        <v>1193</v>
      </c>
      <c r="X7" s="5"/>
      <c r="Y7" s="5"/>
    </row>
    <row r="8" spans="1:25" s="10" customFormat="1" ht="15.5" x14ac:dyDescent="0.35">
      <c r="A8" s="9"/>
      <c r="B8" s="9"/>
      <c r="C8" s="9"/>
      <c r="D8" s="9"/>
      <c r="E8" s="9"/>
      <c r="F8" s="9"/>
      <c r="G8" s="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s="10" customFormat="1" ht="15.5" x14ac:dyDescent="0.35">
      <c r="A9" s="9" t="s">
        <v>249</v>
      </c>
      <c r="B9" s="9"/>
      <c r="C9" s="9"/>
      <c r="D9" s="9"/>
      <c r="E9" s="9" t="s">
        <v>747</v>
      </c>
      <c r="F9" s="9"/>
      <c r="G9" s="9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1">
        <v>1085</v>
      </c>
      <c r="X9" s="5"/>
      <c r="Y9" s="5"/>
    </row>
    <row r="10" spans="1:25" s="10" customFormat="1" ht="15.5" x14ac:dyDescent="0.35">
      <c r="A10" s="9" t="s">
        <v>256</v>
      </c>
      <c r="B10" s="9"/>
      <c r="C10" s="9"/>
      <c r="D10" s="9"/>
      <c r="E10" s="9" t="s">
        <v>748</v>
      </c>
      <c r="F10" s="9"/>
      <c r="G10" s="9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1">
        <v>1083</v>
      </c>
      <c r="X10" s="5"/>
      <c r="Y10" s="5"/>
    </row>
    <row r="11" spans="1:25" s="10" customFormat="1" ht="15.5" x14ac:dyDescent="0.35">
      <c r="A11" s="9" t="s">
        <v>257</v>
      </c>
      <c r="B11" s="9"/>
      <c r="C11" s="9"/>
      <c r="D11" s="9"/>
      <c r="E11" s="9" t="s">
        <v>749</v>
      </c>
      <c r="F11" s="9"/>
      <c r="G11" s="9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1">
        <v>1077</v>
      </c>
      <c r="X11" s="5"/>
      <c r="Y11" s="5"/>
    </row>
    <row r="12" spans="1:25" s="10" customFormat="1" ht="15.5" x14ac:dyDescent="0.35">
      <c r="A12" s="9"/>
      <c r="B12" s="9"/>
      <c r="C12" s="9"/>
      <c r="D12" s="9"/>
      <c r="E12" s="9"/>
      <c r="F12" s="9"/>
      <c r="G12" s="9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1"/>
      <c r="X12" s="5"/>
      <c r="Y12" s="5"/>
    </row>
    <row r="13" spans="1:25" s="10" customFormat="1" ht="15.5" x14ac:dyDescent="0.35">
      <c r="A13" s="9" t="s">
        <v>250</v>
      </c>
      <c r="B13" s="9"/>
      <c r="C13" s="9"/>
      <c r="D13" s="9"/>
      <c r="E13" s="9" t="s">
        <v>750</v>
      </c>
      <c r="F13" s="9"/>
      <c r="G13" s="9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1">
        <v>1069</v>
      </c>
      <c r="X13" s="5"/>
      <c r="Y13" s="5"/>
    </row>
    <row r="14" spans="1:25" s="10" customFormat="1" ht="15.5" x14ac:dyDescent="0.35">
      <c r="A14" s="9" t="s">
        <v>689</v>
      </c>
      <c r="B14" s="9"/>
      <c r="C14" s="9"/>
      <c r="D14" s="9"/>
      <c r="E14" s="9" t="s">
        <v>751</v>
      </c>
      <c r="F14" s="9"/>
      <c r="G14" s="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1">
        <v>1021</v>
      </c>
      <c r="X14" s="5"/>
      <c r="Y14" s="5"/>
    </row>
    <row r="15" spans="1:25" s="10" customFormat="1" ht="15.5" x14ac:dyDescent="0.35">
      <c r="A15" s="9" t="s">
        <v>690</v>
      </c>
      <c r="B15" s="9"/>
      <c r="C15" s="9"/>
      <c r="D15" s="9"/>
      <c r="E15" s="9" t="s">
        <v>752</v>
      </c>
      <c r="F15" s="9"/>
      <c r="G15" s="9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1">
        <v>974</v>
      </c>
      <c r="X15" s="5"/>
      <c r="Y15" s="5"/>
    </row>
    <row r="16" spans="1:25" s="10" customFormat="1" ht="15.5" x14ac:dyDescent="0.35">
      <c r="A16" s="9"/>
      <c r="B16" s="9"/>
      <c r="C16" s="9"/>
      <c r="D16" s="9"/>
      <c r="E16" s="9"/>
      <c r="F16" s="9"/>
      <c r="G16" s="9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1"/>
      <c r="X16" s="5"/>
      <c r="Y16" s="5"/>
    </row>
    <row r="17" spans="1:25" s="12" customFormat="1" ht="18" customHeight="1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" t="s">
        <v>663</v>
      </c>
      <c r="H17" s="11">
        <v>1</v>
      </c>
      <c r="I17" s="11">
        <v>2</v>
      </c>
      <c r="J17" s="11">
        <v>3</v>
      </c>
      <c r="K17" s="11">
        <v>4</v>
      </c>
      <c r="L17" s="11">
        <v>5</v>
      </c>
      <c r="M17" s="11">
        <v>6</v>
      </c>
      <c r="N17" s="11" t="s">
        <v>252</v>
      </c>
      <c r="O17" s="11" t="s">
        <v>663</v>
      </c>
      <c r="P17" s="11">
        <v>1</v>
      </c>
      <c r="Q17" s="11">
        <v>2</v>
      </c>
      <c r="R17" s="11">
        <v>3</v>
      </c>
      <c r="S17" s="11">
        <v>4</v>
      </c>
      <c r="T17" s="11">
        <v>5</v>
      </c>
      <c r="U17" s="11">
        <v>6</v>
      </c>
      <c r="V17" s="11" t="s">
        <v>253</v>
      </c>
      <c r="W17" s="11" t="s">
        <v>254</v>
      </c>
      <c r="X17" s="11" t="s">
        <v>255</v>
      </c>
      <c r="Y17" s="11" t="s">
        <v>254</v>
      </c>
    </row>
    <row r="18" spans="1:25" ht="15" customHeight="1" x14ac:dyDescent="0.35">
      <c r="A18" s="5">
        <v>1</v>
      </c>
      <c r="B18" s="16">
        <v>143</v>
      </c>
      <c r="C18" s="17" t="s">
        <v>608</v>
      </c>
      <c r="D18" s="17" t="s">
        <v>610</v>
      </c>
      <c r="E18" s="16" t="s">
        <v>9</v>
      </c>
      <c r="F18" s="16" t="s">
        <v>338</v>
      </c>
      <c r="G18" s="16" t="s">
        <v>675</v>
      </c>
      <c r="H18" s="26">
        <v>94</v>
      </c>
      <c r="I18" s="26">
        <v>94</v>
      </c>
      <c r="J18" s="26">
        <v>92</v>
      </c>
      <c r="K18" s="26">
        <v>95</v>
      </c>
      <c r="L18" s="26">
        <v>95</v>
      </c>
      <c r="M18" s="26">
        <v>90</v>
      </c>
      <c r="N18" s="5">
        <f t="shared" ref="N18:N65" si="0">SUM(H18:M18)</f>
        <v>560</v>
      </c>
      <c r="O18" s="5" t="s">
        <v>675</v>
      </c>
      <c r="P18" s="5">
        <v>93</v>
      </c>
      <c r="Q18" s="5">
        <v>97</v>
      </c>
      <c r="R18" s="5">
        <v>96</v>
      </c>
      <c r="S18" s="5">
        <v>97</v>
      </c>
      <c r="T18" s="5">
        <v>96</v>
      </c>
      <c r="U18" s="5">
        <v>95</v>
      </c>
      <c r="V18" s="5">
        <f t="shared" ref="V18:V49" si="1">SUM(P18:U18)</f>
        <v>574</v>
      </c>
      <c r="W18" s="5">
        <f t="shared" ref="W18:W49" si="2">SUM(V18,N18)</f>
        <v>1134</v>
      </c>
      <c r="X18" s="18">
        <v>97</v>
      </c>
      <c r="Y18" s="22">
        <f t="shared" ref="Y18:Y25" si="3">SUM(W18:X18)</f>
        <v>1231</v>
      </c>
    </row>
    <row r="19" spans="1:25" ht="15" customHeight="1" x14ac:dyDescent="0.35">
      <c r="A19" s="5">
        <v>2</v>
      </c>
      <c r="B19" s="16">
        <v>360</v>
      </c>
      <c r="C19" s="17" t="s">
        <v>597</v>
      </c>
      <c r="D19" s="17" t="s">
        <v>460</v>
      </c>
      <c r="E19" s="16" t="s">
        <v>9</v>
      </c>
      <c r="F19" s="16" t="s">
        <v>231</v>
      </c>
      <c r="G19" s="16" t="s">
        <v>675</v>
      </c>
      <c r="H19" s="5">
        <v>95</v>
      </c>
      <c r="I19" s="5">
        <v>93</v>
      </c>
      <c r="J19" s="5">
        <v>89</v>
      </c>
      <c r="K19" s="5">
        <v>92</v>
      </c>
      <c r="L19" s="5">
        <v>91</v>
      </c>
      <c r="M19" s="5">
        <v>93</v>
      </c>
      <c r="N19" s="5">
        <f t="shared" si="0"/>
        <v>553</v>
      </c>
      <c r="O19" s="5" t="s">
        <v>675</v>
      </c>
      <c r="P19" s="5">
        <v>92</v>
      </c>
      <c r="Q19" s="5">
        <v>92</v>
      </c>
      <c r="R19" s="5">
        <v>96</v>
      </c>
      <c r="S19" s="5">
        <v>92</v>
      </c>
      <c r="T19" s="5">
        <v>93</v>
      </c>
      <c r="U19" s="5">
        <v>94</v>
      </c>
      <c r="V19" s="5">
        <f t="shared" si="1"/>
        <v>559</v>
      </c>
      <c r="W19" s="5">
        <f t="shared" si="2"/>
        <v>1112</v>
      </c>
      <c r="X19" s="18">
        <v>92.3</v>
      </c>
      <c r="Y19" s="22">
        <f t="shared" si="3"/>
        <v>1204.3</v>
      </c>
    </row>
    <row r="20" spans="1:25" ht="15" customHeight="1" x14ac:dyDescent="0.35">
      <c r="A20" s="5">
        <v>3</v>
      </c>
      <c r="B20" s="16">
        <v>102</v>
      </c>
      <c r="C20" s="17" t="s">
        <v>603</v>
      </c>
      <c r="D20" s="17" t="s">
        <v>604</v>
      </c>
      <c r="E20" s="16" t="s">
        <v>9</v>
      </c>
      <c r="F20" s="16" t="s">
        <v>214</v>
      </c>
      <c r="G20" s="16">
        <v>230</v>
      </c>
      <c r="H20" s="5">
        <v>90</v>
      </c>
      <c r="I20" s="5">
        <v>93</v>
      </c>
      <c r="J20" s="5">
        <v>92</v>
      </c>
      <c r="K20" s="5">
        <v>93</v>
      </c>
      <c r="L20" s="5">
        <v>92</v>
      </c>
      <c r="M20" s="5">
        <v>88</v>
      </c>
      <c r="N20" s="5">
        <f t="shared" si="0"/>
        <v>548</v>
      </c>
      <c r="O20" s="5" t="s">
        <v>675</v>
      </c>
      <c r="P20" s="5">
        <v>89</v>
      </c>
      <c r="Q20" s="5">
        <v>91</v>
      </c>
      <c r="R20" s="5">
        <v>93</v>
      </c>
      <c r="S20" s="5">
        <v>91</v>
      </c>
      <c r="T20" s="5">
        <v>95</v>
      </c>
      <c r="U20" s="5">
        <v>91</v>
      </c>
      <c r="V20" s="5">
        <f t="shared" si="1"/>
        <v>550</v>
      </c>
      <c r="W20" s="5">
        <f t="shared" si="2"/>
        <v>1098</v>
      </c>
      <c r="X20" s="18">
        <v>95</v>
      </c>
      <c r="Y20" s="22">
        <f t="shared" si="3"/>
        <v>1193</v>
      </c>
    </row>
    <row r="21" spans="1:25" ht="15" customHeight="1" x14ac:dyDescent="0.35">
      <c r="A21" s="5">
        <v>4</v>
      </c>
      <c r="B21" s="16">
        <v>424</v>
      </c>
      <c r="C21" s="17" t="s">
        <v>601</v>
      </c>
      <c r="D21" s="17" t="s">
        <v>364</v>
      </c>
      <c r="E21" s="16" t="s">
        <v>9</v>
      </c>
      <c r="F21" s="16" t="s">
        <v>217</v>
      </c>
      <c r="G21" s="16">
        <v>198</v>
      </c>
      <c r="H21" s="5">
        <v>95</v>
      </c>
      <c r="I21" s="5">
        <v>88</v>
      </c>
      <c r="J21" s="5">
        <v>86</v>
      </c>
      <c r="K21" s="5">
        <v>93</v>
      </c>
      <c r="L21" s="5">
        <v>89</v>
      </c>
      <c r="M21" s="5">
        <v>90</v>
      </c>
      <c r="N21" s="5">
        <f t="shared" si="0"/>
        <v>541</v>
      </c>
      <c r="O21" s="5">
        <v>151</v>
      </c>
      <c r="P21" s="5">
        <v>99</v>
      </c>
      <c r="Q21" s="5">
        <v>89</v>
      </c>
      <c r="R21" s="5">
        <v>91</v>
      </c>
      <c r="S21" s="5">
        <v>93</v>
      </c>
      <c r="T21" s="5">
        <v>89</v>
      </c>
      <c r="U21" s="5">
        <v>90</v>
      </c>
      <c r="V21" s="5">
        <f t="shared" si="1"/>
        <v>551</v>
      </c>
      <c r="W21" s="5">
        <f t="shared" si="2"/>
        <v>1092</v>
      </c>
      <c r="X21" s="18">
        <v>91.9</v>
      </c>
      <c r="Y21" s="22">
        <f t="shared" si="3"/>
        <v>1183.9000000000001</v>
      </c>
    </row>
    <row r="22" spans="1:25" ht="15" customHeight="1" x14ac:dyDescent="0.35">
      <c r="A22" s="5">
        <v>5</v>
      </c>
      <c r="B22" s="16">
        <v>343</v>
      </c>
      <c r="C22" s="17" t="s">
        <v>595</v>
      </c>
      <c r="D22" s="17" t="s">
        <v>468</v>
      </c>
      <c r="E22" s="16" t="s">
        <v>9</v>
      </c>
      <c r="F22" s="16" t="s">
        <v>208</v>
      </c>
      <c r="G22" s="16">
        <v>195</v>
      </c>
      <c r="H22" s="5">
        <v>92</v>
      </c>
      <c r="I22" s="5">
        <v>90</v>
      </c>
      <c r="J22" s="5">
        <v>92</v>
      </c>
      <c r="K22" s="5">
        <v>90</v>
      </c>
      <c r="L22" s="5">
        <v>89</v>
      </c>
      <c r="M22" s="5">
        <v>92</v>
      </c>
      <c r="N22" s="5">
        <f t="shared" si="0"/>
        <v>545</v>
      </c>
      <c r="O22" s="5">
        <v>150</v>
      </c>
      <c r="P22" s="5">
        <v>88</v>
      </c>
      <c r="Q22" s="5">
        <v>85</v>
      </c>
      <c r="R22" s="5">
        <v>93</v>
      </c>
      <c r="S22" s="5">
        <v>92</v>
      </c>
      <c r="T22" s="5">
        <v>92</v>
      </c>
      <c r="U22" s="5">
        <v>93</v>
      </c>
      <c r="V22" s="5">
        <f t="shared" si="1"/>
        <v>543</v>
      </c>
      <c r="W22" s="5">
        <f t="shared" si="2"/>
        <v>1088</v>
      </c>
      <c r="X22" s="18">
        <v>93.3</v>
      </c>
      <c r="Y22" s="22">
        <f t="shared" si="3"/>
        <v>1181.3</v>
      </c>
    </row>
    <row r="23" spans="1:25" ht="15" customHeight="1" x14ac:dyDescent="0.35">
      <c r="A23" s="5">
        <v>6</v>
      </c>
      <c r="B23" s="16" t="s">
        <v>709</v>
      </c>
      <c r="C23" s="17" t="s">
        <v>586</v>
      </c>
      <c r="D23" s="17" t="s">
        <v>587</v>
      </c>
      <c r="E23" s="16" t="s">
        <v>6</v>
      </c>
      <c r="F23" s="16" t="s">
        <v>218</v>
      </c>
      <c r="G23" s="16">
        <v>200</v>
      </c>
      <c r="H23" s="5">
        <v>88</v>
      </c>
      <c r="I23" s="5">
        <v>89</v>
      </c>
      <c r="J23" s="5">
        <v>90</v>
      </c>
      <c r="K23" s="5">
        <v>89</v>
      </c>
      <c r="L23" s="5">
        <v>86</v>
      </c>
      <c r="M23" s="5">
        <v>85</v>
      </c>
      <c r="N23" s="5">
        <f t="shared" si="0"/>
        <v>527</v>
      </c>
      <c r="O23" s="5">
        <v>171</v>
      </c>
      <c r="P23" s="5">
        <v>92</v>
      </c>
      <c r="Q23" s="5">
        <v>96</v>
      </c>
      <c r="R23" s="5">
        <v>93</v>
      </c>
      <c r="S23" s="5">
        <v>91</v>
      </c>
      <c r="T23" s="5">
        <v>92</v>
      </c>
      <c r="U23" s="5">
        <v>92</v>
      </c>
      <c r="V23" s="5">
        <f t="shared" si="1"/>
        <v>556</v>
      </c>
      <c r="W23" s="5">
        <f t="shared" si="2"/>
        <v>1083</v>
      </c>
      <c r="X23" s="18">
        <v>94</v>
      </c>
      <c r="Y23" s="22">
        <f t="shared" si="3"/>
        <v>1177</v>
      </c>
    </row>
    <row r="24" spans="1:25" ht="15" customHeight="1" x14ac:dyDescent="0.35">
      <c r="A24" s="5">
        <v>7</v>
      </c>
      <c r="B24" s="16">
        <v>260</v>
      </c>
      <c r="C24" s="17" t="s">
        <v>590</v>
      </c>
      <c r="D24" s="17" t="s">
        <v>468</v>
      </c>
      <c r="E24" s="16" t="s">
        <v>9</v>
      </c>
      <c r="F24" s="16" t="s">
        <v>216</v>
      </c>
      <c r="G24" s="16">
        <v>193</v>
      </c>
      <c r="H24" s="5">
        <v>91</v>
      </c>
      <c r="I24" s="5">
        <v>91</v>
      </c>
      <c r="J24" s="5">
        <v>91</v>
      </c>
      <c r="K24" s="5">
        <v>89</v>
      </c>
      <c r="L24" s="5">
        <v>88</v>
      </c>
      <c r="M24" s="5">
        <v>89</v>
      </c>
      <c r="N24" s="5">
        <f t="shared" si="0"/>
        <v>539</v>
      </c>
      <c r="O24" s="5">
        <v>157</v>
      </c>
      <c r="P24" s="5">
        <v>85</v>
      </c>
      <c r="Q24" s="5">
        <v>91</v>
      </c>
      <c r="R24" s="5">
        <v>94</v>
      </c>
      <c r="S24" s="5">
        <v>90</v>
      </c>
      <c r="T24" s="5">
        <v>94</v>
      </c>
      <c r="U24" s="5">
        <v>91</v>
      </c>
      <c r="V24" s="5">
        <f t="shared" si="1"/>
        <v>545</v>
      </c>
      <c r="W24" s="5">
        <f t="shared" si="2"/>
        <v>1084</v>
      </c>
      <c r="X24" s="18">
        <v>92.6</v>
      </c>
      <c r="Y24" s="22">
        <f t="shared" si="3"/>
        <v>1176.5999999999999</v>
      </c>
    </row>
    <row r="25" spans="1:25" ht="15" customHeight="1" x14ac:dyDescent="0.35">
      <c r="A25" s="5">
        <v>8</v>
      </c>
      <c r="B25" s="16">
        <v>407</v>
      </c>
      <c r="C25" s="17" t="s">
        <v>633</v>
      </c>
      <c r="D25" s="17" t="s">
        <v>384</v>
      </c>
      <c r="E25" s="16" t="s">
        <v>6</v>
      </c>
      <c r="F25" s="16" t="s">
        <v>237</v>
      </c>
      <c r="G25" s="16">
        <v>224</v>
      </c>
      <c r="H25" s="5">
        <v>92</v>
      </c>
      <c r="I25" s="5">
        <v>86</v>
      </c>
      <c r="J25" s="5">
        <v>91</v>
      </c>
      <c r="K25" s="5">
        <v>93</v>
      </c>
      <c r="L25" s="5">
        <v>90</v>
      </c>
      <c r="M25" s="5">
        <v>89</v>
      </c>
      <c r="N25" s="5">
        <f t="shared" si="0"/>
        <v>541</v>
      </c>
      <c r="O25" s="5">
        <v>152</v>
      </c>
      <c r="P25" s="5">
        <v>92</v>
      </c>
      <c r="Q25" s="5">
        <v>86</v>
      </c>
      <c r="R25" s="5">
        <v>92</v>
      </c>
      <c r="S25" s="5">
        <v>95</v>
      </c>
      <c r="T25" s="5">
        <v>87</v>
      </c>
      <c r="U25" s="5">
        <v>92</v>
      </c>
      <c r="V25" s="5">
        <f t="shared" si="1"/>
        <v>544</v>
      </c>
      <c r="W25" s="5">
        <f t="shared" si="2"/>
        <v>1085</v>
      </c>
      <c r="X25" s="18">
        <v>89.2</v>
      </c>
      <c r="Y25" s="22">
        <f t="shared" si="3"/>
        <v>1174.2</v>
      </c>
    </row>
    <row r="26" spans="1:25" ht="15.5" x14ac:dyDescent="0.35">
      <c r="A26" s="5">
        <v>9</v>
      </c>
      <c r="B26" s="16">
        <v>425</v>
      </c>
      <c r="C26" s="17" t="s">
        <v>602</v>
      </c>
      <c r="D26" s="17" t="s">
        <v>454</v>
      </c>
      <c r="E26" s="16" t="s">
        <v>9</v>
      </c>
      <c r="F26" s="16" t="s">
        <v>218</v>
      </c>
      <c r="G26" s="16">
        <v>205</v>
      </c>
      <c r="H26" s="5">
        <v>83</v>
      </c>
      <c r="I26" s="5">
        <v>89</v>
      </c>
      <c r="J26" s="5">
        <v>90</v>
      </c>
      <c r="K26" s="5">
        <v>88</v>
      </c>
      <c r="L26" s="5">
        <v>92</v>
      </c>
      <c r="M26" s="5">
        <v>94</v>
      </c>
      <c r="N26" s="5">
        <f t="shared" si="0"/>
        <v>536</v>
      </c>
      <c r="O26" s="5">
        <v>160</v>
      </c>
      <c r="P26" s="5">
        <v>89</v>
      </c>
      <c r="Q26" s="5">
        <v>94</v>
      </c>
      <c r="R26" s="5">
        <v>85</v>
      </c>
      <c r="S26" s="5">
        <v>92</v>
      </c>
      <c r="T26" s="5">
        <v>91</v>
      </c>
      <c r="U26" s="5">
        <v>92</v>
      </c>
      <c r="V26" s="5">
        <f t="shared" si="1"/>
        <v>543</v>
      </c>
      <c r="W26" s="5">
        <f t="shared" si="2"/>
        <v>1079</v>
      </c>
      <c r="X26" s="5"/>
    </row>
    <row r="27" spans="1:25" ht="15.5" x14ac:dyDescent="0.35">
      <c r="A27" s="5">
        <v>10</v>
      </c>
      <c r="B27" s="16">
        <v>192</v>
      </c>
      <c r="C27" s="17" t="s">
        <v>542</v>
      </c>
      <c r="D27" s="17" t="s">
        <v>618</v>
      </c>
      <c r="E27" s="16" t="s">
        <v>9</v>
      </c>
      <c r="F27" s="16" t="s">
        <v>543</v>
      </c>
      <c r="G27" s="16">
        <v>188</v>
      </c>
      <c r="H27" s="5">
        <v>91</v>
      </c>
      <c r="I27" s="5">
        <v>94</v>
      </c>
      <c r="J27" s="5">
        <v>88</v>
      </c>
      <c r="K27" s="5">
        <v>91</v>
      </c>
      <c r="L27" s="5">
        <v>88</v>
      </c>
      <c r="M27" s="5">
        <v>85</v>
      </c>
      <c r="N27" s="5">
        <f t="shared" si="0"/>
        <v>537</v>
      </c>
      <c r="O27" s="5">
        <v>159</v>
      </c>
      <c r="P27" s="5">
        <v>93</v>
      </c>
      <c r="Q27" s="5">
        <v>90</v>
      </c>
      <c r="R27" s="5">
        <v>95</v>
      </c>
      <c r="S27" s="5">
        <v>87</v>
      </c>
      <c r="T27" s="5">
        <v>87</v>
      </c>
      <c r="U27" s="5">
        <v>90</v>
      </c>
      <c r="V27" s="5">
        <f t="shared" si="1"/>
        <v>542</v>
      </c>
      <c r="W27" s="5">
        <f t="shared" si="2"/>
        <v>1079</v>
      </c>
      <c r="X27" s="5"/>
    </row>
    <row r="28" spans="1:25" ht="15.5" x14ac:dyDescent="0.35">
      <c r="A28" s="5">
        <v>11</v>
      </c>
      <c r="B28" s="16">
        <v>249</v>
      </c>
      <c r="C28" s="17" t="s">
        <v>588</v>
      </c>
      <c r="D28" s="17" t="s">
        <v>367</v>
      </c>
      <c r="E28" s="16" t="s">
        <v>9</v>
      </c>
      <c r="F28" s="16" t="s">
        <v>208</v>
      </c>
      <c r="G28" s="16">
        <v>197</v>
      </c>
      <c r="H28" s="5">
        <v>94</v>
      </c>
      <c r="I28" s="5">
        <v>86</v>
      </c>
      <c r="J28" s="5">
        <v>87</v>
      </c>
      <c r="K28" s="5">
        <v>95</v>
      </c>
      <c r="L28" s="5">
        <v>91</v>
      </c>
      <c r="M28" s="5">
        <v>88</v>
      </c>
      <c r="N28" s="5">
        <f t="shared" si="0"/>
        <v>541</v>
      </c>
      <c r="O28" s="5">
        <v>153</v>
      </c>
      <c r="P28" s="5">
        <v>88</v>
      </c>
      <c r="Q28" s="5">
        <v>86</v>
      </c>
      <c r="R28" s="5">
        <v>92</v>
      </c>
      <c r="S28" s="5">
        <v>92</v>
      </c>
      <c r="T28" s="5">
        <v>93</v>
      </c>
      <c r="U28" s="5">
        <v>86</v>
      </c>
      <c r="V28" s="5">
        <f t="shared" si="1"/>
        <v>537</v>
      </c>
      <c r="W28" s="5">
        <f t="shared" si="2"/>
        <v>1078</v>
      </c>
      <c r="X28" s="5"/>
    </row>
    <row r="29" spans="1:25" ht="15.5" x14ac:dyDescent="0.35">
      <c r="A29" s="5">
        <v>12</v>
      </c>
      <c r="B29" s="16">
        <v>165</v>
      </c>
      <c r="C29" s="17" t="s">
        <v>583</v>
      </c>
      <c r="D29" s="17" t="s">
        <v>300</v>
      </c>
      <c r="E29" s="16" t="s">
        <v>6</v>
      </c>
      <c r="F29" s="16" t="s">
        <v>221</v>
      </c>
      <c r="G29" s="16">
        <v>228</v>
      </c>
      <c r="H29" s="5">
        <v>87</v>
      </c>
      <c r="I29" s="5">
        <v>90</v>
      </c>
      <c r="J29" s="5">
        <v>91</v>
      </c>
      <c r="K29" s="5">
        <v>88</v>
      </c>
      <c r="L29" s="5">
        <v>92</v>
      </c>
      <c r="M29" s="5">
        <v>91</v>
      </c>
      <c r="N29" s="5">
        <f t="shared" si="0"/>
        <v>539</v>
      </c>
      <c r="O29" s="5">
        <v>156</v>
      </c>
      <c r="P29" s="5">
        <v>92</v>
      </c>
      <c r="Q29" s="5">
        <v>87</v>
      </c>
      <c r="R29" s="5">
        <v>88</v>
      </c>
      <c r="S29" s="5">
        <v>89</v>
      </c>
      <c r="T29" s="5">
        <v>95</v>
      </c>
      <c r="U29" s="5">
        <v>87</v>
      </c>
      <c r="V29" s="5">
        <f t="shared" si="1"/>
        <v>538</v>
      </c>
      <c r="W29" s="5">
        <f t="shared" si="2"/>
        <v>1077</v>
      </c>
      <c r="X29" s="5"/>
    </row>
    <row r="30" spans="1:25" ht="15.5" x14ac:dyDescent="0.35">
      <c r="A30" s="5">
        <v>13</v>
      </c>
      <c r="B30" s="16">
        <v>199</v>
      </c>
      <c r="C30" s="17" t="s">
        <v>584</v>
      </c>
      <c r="D30" s="17" t="s">
        <v>381</v>
      </c>
      <c r="E30" s="16" t="s">
        <v>9</v>
      </c>
      <c r="F30" s="16" t="s">
        <v>208</v>
      </c>
      <c r="G30" s="16">
        <v>225</v>
      </c>
      <c r="H30" s="5">
        <v>95</v>
      </c>
      <c r="I30" s="5">
        <v>91</v>
      </c>
      <c r="J30" s="5">
        <v>88</v>
      </c>
      <c r="K30" s="5">
        <v>86</v>
      </c>
      <c r="L30" s="5">
        <v>90</v>
      </c>
      <c r="M30" s="5">
        <v>88</v>
      </c>
      <c r="N30" s="5">
        <f t="shared" si="0"/>
        <v>538</v>
      </c>
      <c r="O30" s="5">
        <v>158</v>
      </c>
      <c r="P30" s="5">
        <v>91</v>
      </c>
      <c r="Q30" s="5">
        <v>92</v>
      </c>
      <c r="R30" s="5">
        <v>85</v>
      </c>
      <c r="S30" s="5">
        <v>86</v>
      </c>
      <c r="T30" s="5">
        <v>94</v>
      </c>
      <c r="U30" s="5">
        <v>90</v>
      </c>
      <c r="V30" s="5">
        <f t="shared" si="1"/>
        <v>538</v>
      </c>
      <c r="W30" s="5">
        <f t="shared" si="2"/>
        <v>1076</v>
      </c>
      <c r="X30" s="5"/>
    </row>
    <row r="31" spans="1:25" ht="15.5" x14ac:dyDescent="0.35">
      <c r="A31" s="5">
        <v>14</v>
      </c>
      <c r="B31" s="16">
        <v>238</v>
      </c>
      <c r="C31" s="17" t="s">
        <v>620</v>
      </c>
      <c r="D31" s="17" t="s">
        <v>367</v>
      </c>
      <c r="E31" s="16" t="s">
        <v>9</v>
      </c>
      <c r="F31" s="16" t="s">
        <v>222</v>
      </c>
      <c r="G31" s="16">
        <v>212</v>
      </c>
      <c r="H31" s="5">
        <v>89</v>
      </c>
      <c r="I31" s="5">
        <v>89</v>
      </c>
      <c r="J31" s="5">
        <v>90</v>
      </c>
      <c r="K31" s="5">
        <v>92</v>
      </c>
      <c r="L31" s="5">
        <v>89</v>
      </c>
      <c r="M31" s="5">
        <v>91</v>
      </c>
      <c r="N31" s="5">
        <f t="shared" si="0"/>
        <v>540</v>
      </c>
      <c r="O31" s="5">
        <v>154</v>
      </c>
      <c r="P31" s="5">
        <v>91</v>
      </c>
      <c r="Q31" s="5">
        <v>89</v>
      </c>
      <c r="R31" s="5">
        <v>90</v>
      </c>
      <c r="S31" s="5">
        <v>89</v>
      </c>
      <c r="T31" s="5">
        <v>87</v>
      </c>
      <c r="U31" s="5">
        <v>89</v>
      </c>
      <c r="V31" s="5">
        <f t="shared" si="1"/>
        <v>535</v>
      </c>
      <c r="W31" s="5">
        <f t="shared" si="2"/>
        <v>1075</v>
      </c>
      <c r="X31" s="5"/>
    </row>
    <row r="32" spans="1:25" ht="15.5" x14ac:dyDescent="0.35">
      <c r="A32" s="5">
        <v>15</v>
      </c>
      <c r="B32" s="16">
        <v>456</v>
      </c>
      <c r="C32" s="17" t="s">
        <v>446</v>
      </c>
      <c r="D32" s="17" t="s">
        <v>361</v>
      </c>
      <c r="E32" s="16" t="s">
        <v>9</v>
      </c>
      <c r="F32" s="16" t="s">
        <v>222</v>
      </c>
      <c r="G32" s="16" t="s">
        <v>675</v>
      </c>
      <c r="H32" s="5">
        <v>90</v>
      </c>
      <c r="I32" s="5">
        <v>88</v>
      </c>
      <c r="J32" s="5">
        <v>91</v>
      </c>
      <c r="K32" s="5">
        <v>89</v>
      </c>
      <c r="L32" s="5">
        <v>92</v>
      </c>
      <c r="M32" s="5">
        <v>90</v>
      </c>
      <c r="N32" s="5">
        <f t="shared" si="0"/>
        <v>540</v>
      </c>
      <c r="O32" s="5">
        <v>155</v>
      </c>
      <c r="P32" s="5">
        <v>92</v>
      </c>
      <c r="Q32" s="5">
        <v>87</v>
      </c>
      <c r="R32" s="5">
        <v>93</v>
      </c>
      <c r="S32" s="5">
        <v>88</v>
      </c>
      <c r="T32" s="5">
        <v>90</v>
      </c>
      <c r="U32" s="5">
        <v>82</v>
      </c>
      <c r="V32" s="5">
        <f t="shared" si="1"/>
        <v>532</v>
      </c>
      <c r="W32" s="5">
        <f t="shared" si="2"/>
        <v>1072</v>
      </c>
      <c r="X32" s="5"/>
    </row>
    <row r="33" spans="1:24" ht="15.5" x14ac:dyDescent="0.35">
      <c r="A33" s="5">
        <v>16</v>
      </c>
      <c r="B33" s="16">
        <v>384</v>
      </c>
      <c r="C33" s="17" t="s">
        <v>629</v>
      </c>
      <c r="D33" s="17" t="s">
        <v>391</v>
      </c>
      <c r="E33" s="16" t="s">
        <v>13</v>
      </c>
      <c r="F33" s="16" t="s">
        <v>222</v>
      </c>
      <c r="G33" s="16">
        <v>202</v>
      </c>
      <c r="H33" s="5">
        <v>84</v>
      </c>
      <c r="I33" s="5">
        <v>88</v>
      </c>
      <c r="J33" s="5">
        <v>91</v>
      </c>
      <c r="K33" s="5">
        <v>90</v>
      </c>
      <c r="L33" s="5">
        <v>83</v>
      </c>
      <c r="M33" s="5">
        <v>91</v>
      </c>
      <c r="N33" s="5">
        <f t="shared" si="0"/>
        <v>527</v>
      </c>
      <c r="O33" s="5">
        <v>167</v>
      </c>
      <c r="P33" s="5">
        <v>92</v>
      </c>
      <c r="Q33" s="5">
        <v>91</v>
      </c>
      <c r="R33" s="5">
        <v>90</v>
      </c>
      <c r="S33" s="5">
        <v>90</v>
      </c>
      <c r="T33" s="5">
        <v>85</v>
      </c>
      <c r="U33" s="5">
        <v>94</v>
      </c>
      <c r="V33" s="5">
        <f t="shared" si="1"/>
        <v>542</v>
      </c>
      <c r="W33" s="5">
        <f t="shared" si="2"/>
        <v>1069</v>
      </c>
      <c r="X33" s="5"/>
    </row>
    <row r="34" spans="1:24" ht="15.5" x14ac:dyDescent="0.35">
      <c r="A34" s="5">
        <v>17</v>
      </c>
      <c r="B34" s="16">
        <v>261</v>
      </c>
      <c r="C34" s="17" t="s">
        <v>591</v>
      </c>
      <c r="D34" s="17" t="s">
        <v>592</v>
      </c>
      <c r="E34" s="16" t="s">
        <v>9</v>
      </c>
      <c r="F34" s="16" t="s">
        <v>224</v>
      </c>
      <c r="G34" s="16">
        <v>219</v>
      </c>
      <c r="H34" s="5">
        <v>89</v>
      </c>
      <c r="I34" s="5">
        <v>87</v>
      </c>
      <c r="J34" s="5">
        <v>80</v>
      </c>
      <c r="K34" s="5">
        <v>87</v>
      </c>
      <c r="L34" s="5">
        <v>85</v>
      </c>
      <c r="M34" s="5">
        <v>93</v>
      </c>
      <c r="N34" s="5">
        <f t="shared" si="0"/>
        <v>521</v>
      </c>
      <c r="O34" s="5">
        <v>120</v>
      </c>
      <c r="P34" s="5">
        <v>92</v>
      </c>
      <c r="Q34" s="5">
        <v>86</v>
      </c>
      <c r="R34" s="5">
        <v>92</v>
      </c>
      <c r="S34" s="5">
        <v>94</v>
      </c>
      <c r="T34" s="5">
        <v>88</v>
      </c>
      <c r="U34" s="5">
        <v>94</v>
      </c>
      <c r="V34" s="5">
        <f t="shared" si="1"/>
        <v>546</v>
      </c>
      <c r="W34" s="5">
        <f t="shared" si="2"/>
        <v>1067</v>
      </c>
      <c r="X34" s="5"/>
    </row>
    <row r="35" spans="1:24" ht="15.5" x14ac:dyDescent="0.35">
      <c r="A35" s="5">
        <v>18</v>
      </c>
      <c r="B35" s="16">
        <v>228</v>
      </c>
      <c r="C35" s="17" t="s">
        <v>585</v>
      </c>
      <c r="D35" s="17" t="s">
        <v>508</v>
      </c>
      <c r="E35" s="16" t="s">
        <v>9</v>
      </c>
      <c r="F35" s="16" t="s">
        <v>214</v>
      </c>
      <c r="G35" s="16">
        <v>177</v>
      </c>
      <c r="H35" s="5">
        <v>86</v>
      </c>
      <c r="I35" s="5">
        <v>89</v>
      </c>
      <c r="J35" s="5">
        <v>90</v>
      </c>
      <c r="K35" s="5">
        <v>90</v>
      </c>
      <c r="L35" s="5">
        <v>90</v>
      </c>
      <c r="M35" s="5">
        <v>90</v>
      </c>
      <c r="N35" s="5">
        <f t="shared" si="0"/>
        <v>535</v>
      </c>
      <c r="O35" s="5">
        <v>161</v>
      </c>
      <c r="P35" s="5">
        <v>86</v>
      </c>
      <c r="Q35" s="5">
        <v>88</v>
      </c>
      <c r="R35" s="5">
        <v>85</v>
      </c>
      <c r="S35" s="5">
        <v>89</v>
      </c>
      <c r="T35" s="5">
        <v>92</v>
      </c>
      <c r="U35" s="5">
        <v>89</v>
      </c>
      <c r="V35" s="5">
        <f t="shared" si="1"/>
        <v>529</v>
      </c>
      <c r="W35" s="5">
        <f t="shared" si="2"/>
        <v>1064</v>
      </c>
      <c r="X35" s="5"/>
    </row>
    <row r="36" spans="1:24" ht="15.5" x14ac:dyDescent="0.35">
      <c r="A36" s="5">
        <v>19</v>
      </c>
      <c r="B36" s="16">
        <v>101</v>
      </c>
      <c r="C36" s="17" t="s">
        <v>577</v>
      </c>
      <c r="D36" s="17" t="s">
        <v>440</v>
      </c>
      <c r="E36" s="16" t="s">
        <v>6</v>
      </c>
      <c r="F36" s="16" t="s">
        <v>218</v>
      </c>
      <c r="G36" s="16">
        <v>192</v>
      </c>
      <c r="H36" s="5">
        <v>90</v>
      </c>
      <c r="I36" s="5">
        <v>86</v>
      </c>
      <c r="J36" s="5">
        <v>89</v>
      </c>
      <c r="K36" s="5">
        <v>90</v>
      </c>
      <c r="L36" s="5">
        <v>91</v>
      </c>
      <c r="M36" s="5">
        <v>83</v>
      </c>
      <c r="N36" s="5">
        <f t="shared" si="0"/>
        <v>529</v>
      </c>
      <c r="O36" s="5">
        <v>166</v>
      </c>
      <c r="P36" s="5">
        <v>89</v>
      </c>
      <c r="Q36" s="5">
        <v>90</v>
      </c>
      <c r="R36" s="5">
        <v>88</v>
      </c>
      <c r="S36" s="5">
        <v>87</v>
      </c>
      <c r="T36" s="5">
        <v>86</v>
      </c>
      <c r="U36" s="5">
        <v>92</v>
      </c>
      <c r="V36" s="5">
        <f t="shared" si="1"/>
        <v>532</v>
      </c>
      <c r="W36" s="5">
        <f t="shared" si="2"/>
        <v>1061</v>
      </c>
      <c r="X36" s="5"/>
    </row>
    <row r="37" spans="1:24" ht="15.5" x14ac:dyDescent="0.35">
      <c r="A37" s="5">
        <v>20</v>
      </c>
      <c r="B37" s="16">
        <v>142</v>
      </c>
      <c r="C37" s="17" t="s">
        <v>608</v>
      </c>
      <c r="D37" s="17" t="s">
        <v>609</v>
      </c>
      <c r="E37" s="16" t="s">
        <v>6</v>
      </c>
      <c r="F37" s="16" t="s">
        <v>338</v>
      </c>
      <c r="G37" s="16">
        <v>229</v>
      </c>
      <c r="H37" s="5">
        <v>83</v>
      </c>
      <c r="I37" s="5">
        <v>86</v>
      </c>
      <c r="J37" s="5">
        <v>89</v>
      </c>
      <c r="K37" s="5">
        <v>86</v>
      </c>
      <c r="L37" s="5">
        <v>86</v>
      </c>
      <c r="M37" s="5">
        <v>91</v>
      </c>
      <c r="N37" s="5">
        <f t="shared" si="0"/>
        <v>521</v>
      </c>
      <c r="O37" s="5">
        <v>121</v>
      </c>
      <c r="P37" s="5">
        <v>89</v>
      </c>
      <c r="Q37" s="5">
        <v>91</v>
      </c>
      <c r="R37" s="5">
        <v>90</v>
      </c>
      <c r="S37" s="5">
        <v>92</v>
      </c>
      <c r="T37" s="5">
        <v>88</v>
      </c>
      <c r="U37" s="5">
        <v>89</v>
      </c>
      <c r="V37" s="5">
        <f t="shared" si="1"/>
        <v>539</v>
      </c>
      <c r="W37" s="5">
        <f t="shared" si="2"/>
        <v>1060</v>
      </c>
      <c r="X37" s="5"/>
    </row>
    <row r="38" spans="1:24" ht="15.5" x14ac:dyDescent="0.35">
      <c r="A38" s="5">
        <v>21</v>
      </c>
      <c r="B38" s="16">
        <v>387</v>
      </c>
      <c r="C38" s="17" t="s">
        <v>630</v>
      </c>
      <c r="D38" s="17" t="s">
        <v>631</v>
      </c>
      <c r="E38" s="16" t="s">
        <v>6</v>
      </c>
      <c r="F38" s="16" t="s">
        <v>228</v>
      </c>
      <c r="G38" s="16">
        <v>194</v>
      </c>
      <c r="H38" s="5">
        <v>87</v>
      </c>
      <c r="I38" s="5">
        <v>91</v>
      </c>
      <c r="J38" s="5">
        <v>89</v>
      </c>
      <c r="K38" s="5">
        <v>89</v>
      </c>
      <c r="L38" s="5">
        <v>90</v>
      </c>
      <c r="M38" s="5">
        <v>85</v>
      </c>
      <c r="N38" s="5">
        <f t="shared" si="0"/>
        <v>531</v>
      </c>
      <c r="O38" s="5">
        <v>164</v>
      </c>
      <c r="P38" s="5">
        <v>90</v>
      </c>
      <c r="Q38" s="5">
        <v>90</v>
      </c>
      <c r="R38" s="5">
        <v>90</v>
      </c>
      <c r="S38" s="5">
        <v>86</v>
      </c>
      <c r="T38" s="5">
        <v>86</v>
      </c>
      <c r="U38" s="5">
        <v>85</v>
      </c>
      <c r="V38" s="5">
        <f t="shared" si="1"/>
        <v>527</v>
      </c>
      <c r="W38" s="5">
        <f t="shared" si="2"/>
        <v>1058</v>
      </c>
      <c r="X38" s="5"/>
    </row>
    <row r="39" spans="1:24" ht="15.5" x14ac:dyDescent="0.35">
      <c r="A39" s="5">
        <v>22</v>
      </c>
      <c r="B39" s="16">
        <v>416</v>
      </c>
      <c r="C39" s="17" t="s">
        <v>362</v>
      </c>
      <c r="D39" s="17" t="s">
        <v>359</v>
      </c>
      <c r="E39" s="16" t="s">
        <v>9</v>
      </c>
      <c r="F39" s="16" t="s">
        <v>227</v>
      </c>
      <c r="G39" s="16">
        <v>190</v>
      </c>
      <c r="H39" s="5">
        <v>89</v>
      </c>
      <c r="I39" s="5">
        <v>90</v>
      </c>
      <c r="J39" s="5">
        <v>87</v>
      </c>
      <c r="K39" s="5">
        <v>87</v>
      </c>
      <c r="L39" s="5">
        <v>87</v>
      </c>
      <c r="M39" s="5">
        <v>87</v>
      </c>
      <c r="N39" s="5">
        <f t="shared" si="0"/>
        <v>527</v>
      </c>
      <c r="O39" s="5">
        <v>168</v>
      </c>
      <c r="P39" s="5">
        <v>89</v>
      </c>
      <c r="Q39" s="5">
        <v>83</v>
      </c>
      <c r="R39" s="5">
        <v>94</v>
      </c>
      <c r="S39" s="5">
        <v>85</v>
      </c>
      <c r="T39" s="5">
        <v>92</v>
      </c>
      <c r="U39" s="5">
        <v>84</v>
      </c>
      <c r="V39" s="5">
        <f t="shared" si="1"/>
        <v>527</v>
      </c>
      <c r="W39" s="5">
        <f t="shared" si="2"/>
        <v>1054</v>
      </c>
      <c r="X39" s="5"/>
    </row>
    <row r="40" spans="1:24" ht="15.5" x14ac:dyDescent="0.35">
      <c r="A40" s="5">
        <v>23</v>
      </c>
      <c r="B40" s="16">
        <v>295</v>
      </c>
      <c r="C40" s="17" t="s">
        <v>622</v>
      </c>
      <c r="D40" s="17" t="s">
        <v>508</v>
      </c>
      <c r="E40" s="16" t="s">
        <v>9</v>
      </c>
      <c r="F40" s="16" t="s">
        <v>222</v>
      </c>
      <c r="G40" s="16">
        <v>196</v>
      </c>
      <c r="H40" s="5">
        <v>90</v>
      </c>
      <c r="I40" s="5">
        <v>86</v>
      </c>
      <c r="J40" s="5">
        <v>91</v>
      </c>
      <c r="K40" s="5">
        <v>88</v>
      </c>
      <c r="L40" s="5">
        <v>85</v>
      </c>
      <c r="M40" s="5">
        <v>90</v>
      </c>
      <c r="N40" s="5">
        <f t="shared" si="0"/>
        <v>530</v>
      </c>
      <c r="O40" s="5">
        <v>165</v>
      </c>
      <c r="P40" s="5">
        <v>85</v>
      </c>
      <c r="Q40" s="5">
        <v>87</v>
      </c>
      <c r="R40" s="5">
        <v>89</v>
      </c>
      <c r="S40" s="5">
        <v>90</v>
      </c>
      <c r="T40" s="5">
        <v>86</v>
      </c>
      <c r="U40" s="5">
        <v>87</v>
      </c>
      <c r="V40" s="5">
        <f t="shared" si="1"/>
        <v>524</v>
      </c>
      <c r="W40" s="5">
        <f t="shared" si="2"/>
        <v>1054</v>
      </c>
      <c r="X40" s="5"/>
    </row>
    <row r="41" spans="1:24" ht="15.5" x14ac:dyDescent="0.35">
      <c r="A41" s="5">
        <v>24</v>
      </c>
      <c r="B41" s="16">
        <v>251</v>
      </c>
      <c r="C41" s="17" t="s">
        <v>589</v>
      </c>
      <c r="D41" s="17" t="s">
        <v>452</v>
      </c>
      <c r="E41" s="16" t="s">
        <v>6</v>
      </c>
      <c r="F41" s="16" t="s">
        <v>415</v>
      </c>
      <c r="G41" s="16">
        <v>187</v>
      </c>
      <c r="H41" s="5">
        <v>87</v>
      </c>
      <c r="I41" s="5">
        <v>87</v>
      </c>
      <c r="J41" s="5">
        <v>87</v>
      </c>
      <c r="K41" s="5">
        <v>91</v>
      </c>
      <c r="L41" s="5">
        <v>92</v>
      </c>
      <c r="M41" s="5">
        <v>89</v>
      </c>
      <c r="N41" s="5">
        <f t="shared" si="0"/>
        <v>533</v>
      </c>
      <c r="O41" s="5">
        <v>162</v>
      </c>
      <c r="P41" s="5">
        <v>85</v>
      </c>
      <c r="Q41" s="5">
        <v>90</v>
      </c>
      <c r="R41" s="5">
        <v>87</v>
      </c>
      <c r="S41" s="5">
        <v>87</v>
      </c>
      <c r="T41" s="5">
        <v>84</v>
      </c>
      <c r="U41" s="5">
        <v>88</v>
      </c>
      <c r="V41" s="5">
        <f t="shared" si="1"/>
        <v>521</v>
      </c>
      <c r="W41" s="5">
        <f t="shared" si="2"/>
        <v>1054</v>
      </c>
      <c r="X41" s="5"/>
    </row>
    <row r="42" spans="1:24" ht="15.5" x14ac:dyDescent="0.35">
      <c r="A42" s="5">
        <v>25</v>
      </c>
      <c r="B42" s="16">
        <v>445</v>
      </c>
      <c r="C42" s="17" t="s">
        <v>640</v>
      </c>
      <c r="D42" s="17" t="s">
        <v>641</v>
      </c>
      <c r="E42" s="16" t="s">
        <v>6</v>
      </c>
      <c r="F42" s="16" t="s">
        <v>225</v>
      </c>
      <c r="G42" s="16">
        <v>211</v>
      </c>
      <c r="H42" s="5">
        <v>86</v>
      </c>
      <c r="I42" s="5">
        <v>83</v>
      </c>
      <c r="J42" s="5">
        <v>87</v>
      </c>
      <c r="K42" s="5">
        <v>82</v>
      </c>
      <c r="L42" s="5">
        <v>88</v>
      </c>
      <c r="M42" s="5">
        <v>94</v>
      </c>
      <c r="N42" s="5">
        <f t="shared" si="0"/>
        <v>520</v>
      </c>
      <c r="O42" s="5">
        <v>124</v>
      </c>
      <c r="P42" s="5">
        <v>93</v>
      </c>
      <c r="Q42" s="5">
        <v>84</v>
      </c>
      <c r="R42" s="5">
        <v>93</v>
      </c>
      <c r="S42" s="5">
        <v>83</v>
      </c>
      <c r="T42" s="5">
        <v>88</v>
      </c>
      <c r="U42" s="5">
        <v>91</v>
      </c>
      <c r="V42" s="5">
        <f t="shared" si="1"/>
        <v>532</v>
      </c>
      <c r="W42" s="5">
        <f t="shared" si="2"/>
        <v>1052</v>
      </c>
      <c r="X42" s="5"/>
    </row>
    <row r="43" spans="1:24" ht="15.5" x14ac:dyDescent="0.35">
      <c r="A43" s="5">
        <v>26</v>
      </c>
      <c r="B43" s="16">
        <v>167</v>
      </c>
      <c r="C43" s="17" t="s">
        <v>540</v>
      </c>
      <c r="D43" s="17" t="s">
        <v>613</v>
      </c>
      <c r="E43" s="16" t="s">
        <v>6</v>
      </c>
      <c r="F43" s="16" t="s">
        <v>211</v>
      </c>
      <c r="G43" s="16">
        <v>220</v>
      </c>
      <c r="H43" s="5">
        <v>84</v>
      </c>
      <c r="I43" s="5">
        <v>86</v>
      </c>
      <c r="J43" s="5">
        <v>89</v>
      </c>
      <c r="K43" s="5">
        <v>89</v>
      </c>
      <c r="L43" s="5">
        <v>86</v>
      </c>
      <c r="M43" s="5">
        <v>85</v>
      </c>
      <c r="N43" s="5">
        <f t="shared" si="0"/>
        <v>519</v>
      </c>
      <c r="O43" s="5">
        <v>126</v>
      </c>
      <c r="P43" s="5">
        <v>89</v>
      </c>
      <c r="Q43" s="5">
        <v>88</v>
      </c>
      <c r="R43" s="5">
        <v>89</v>
      </c>
      <c r="S43" s="5">
        <v>87</v>
      </c>
      <c r="T43" s="5">
        <v>93</v>
      </c>
      <c r="U43" s="5">
        <v>86</v>
      </c>
      <c r="V43" s="5">
        <f t="shared" si="1"/>
        <v>532</v>
      </c>
      <c r="W43" s="5">
        <f t="shared" si="2"/>
        <v>1051</v>
      </c>
      <c r="X43" s="5"/>
    </row>
    <row r="44" spans="1:24" ht="15.5" x14ac:dyDescent="0.35">
      <c r="A44" s="5">
        <v>27</v>
      </c>
      <c r="B44" s="16">
        <v>367</v>
      </c>
      <c r="C44" s="17" t="s">
        <v>627</v>
      </c>
      <c r="D44" s="17" t="s">
        <v>628</v>
      </c>
      <c r="E44" s="16" t="s">
        <v>6</v>
      </c>
      <c r="F44" s="16" t="s">
        <v>333</v>
      </c>
      <c r="G44" s="16">
        <v>226</v>
      </c>
      <c r="H44" s="5">
        <v>90</v>
      </c>
      <c r="I44" s="5">
        <v>88</v>
      </c>
      <c r="J44" s="5">
        <v>86</v>
      </c>
      <c r="K44" s="5">
        <v>84</v>
      </c>
      <c r="L44" s="5">
        <v>85</v>
      </c>
      <c r="M44" s="5">
        <v>90</v>
      </c>
      <c r="N44" s="5">
        <f t="shared" si="0"/>
        <v>523</v>
      </c>
      <c r="O44" s="5">
        <v>174</v>
      </c>
      <c r="P44" s="5">
        <v>89</v>
      </c>
      <c r="Q44" s="5">
        <v>87</v>
      </c>
      <c r="R44" s="5">
        <v>88</v>
      </c>
      <c r="S44" s="5">
        <v>88</v>
      </c>
      <c r="T44" s="5">
        <v>87</v>
      </c>
      <c r="U44" s="5">
        <v>89</v>
      </c>
      <c r="V44" s="5">
        <f t="shared" si="1"/>
        <v>528</v>
      </c>
      <c r="W44" s="5">
        <f t="shared" si="2"/>
        <v>1051</v>
      </c>
      <c r="X44" s="5"/>
    </row>
    <row r="45" spans="1:24" ht="15.5" x14ac:dyDescent="0.35">
      <c r="A45" s="5">
        <v>28</v>
      </c>
      <c r="B45" s="16">
        <v>423</v>
      </c>
      <c r="C45" s="17" t="s">
        <v>600</v>
      </c>
      <c r="D45" s="17" t="s">
        <v>492</v>
      </c>
      <c r="E45" s="16" t="s">
        <v>9</v>
      </c>
      <c r="F45" s="16" t="s">
        <v>216</v>
      </c>
      <c r="G45" s="16">
        <v>203</v>
      </c>
      <c r="H45" s="5">
        <v>79</v>
      </c>
      <c r="I45" s="5">
        <v>87</v>
      </c>
      <c r="J45" s="5">
        <v>91</v>
      </c>
      <c r="K45" s="5">
        <v>91</v>
      </c>
      <c r="L45" s="5">
        <v>88</v>
      </c>
      <c r="M45" s="5">
        <v>82</v>
      </c>
      <c r="N45" s="5">
        <f t="shared" si="0"/>
        <v>518</v>
      </c>
      <c r="O45" s="5">
        <v>128</v>
      </c>
      <c r="P45" s="5">
        <v>90</v>
      </c>
      <c r="Q45" s="5">
        <v>90</v>
      </c>
      <c r="R45" s="5">
        <v>89</v>
      </c>
      <c r="S45" s="5">
        <v>86</v>
      </c>
      <c r="T45" s="5">
        <v>91</v>
      </c>
      <c r="U45" s="5">
        <v>85</v>
      </c>
      <c r="V45" s="5">
        <f t="shared" si="1"/>
        <v>531</v>
      </c>
      <c r="W45" s="5">
        <f t="shared" si="2"/>
        <v>1049</v>
      </c>
      <c r="X45" s="5"/>
    </row>
    <row r="46" spans="1:24" ht="15.5" x14ac:dyDescent="0.35">
      <c r="A46" s="5">
        <v>29</v>
      </c>
      <c r="B46" s="16">
        <v>120</v>
      </c>
      <c r="C46" s="17" t="s">
        <v>578</v>
      </c>
      <c r="D46" s="17" t="s">
        <v>579</v>
      </c>
      <c r="E46" s="16" t="s">
        <v>9</v>
      </c>
      <c r="F46" s="16" t="s">
        <v>415</v>
      </c>
      <c r="G46" s="16">
        <v>178</v>
      </c>
      <c r="H46" s="5">
        <v>87</v>
      </c>
      <c r="I46" s="5">
        <v>85</v>
      </c>
      <c r="J46" s="5">
        <v>89</v>
      </c>
      <c r="K46" s="5">
        <v>86</v>
      </c>
      <c r="L46" s="5">
        <v>90</v>
      </c>
      <c r="M46" s="5">
        <v>84</v>
      </c>
      <c r="N46" s="5">
        <f t="shared" si="0"/>
        <v>521</v>
      </c>
      <c r="O46" s="5">
        <v>123</v>
      </c>
      <c r="P46" s="5">
        <v>85</v>
      </c>
      <c r="Q46" s="5">
        <v>89</v>
      </c>
      <c r="R46" s="5">
        <v>88</v>
      </c>
      <c r="S46" s="5">
        <v>88</v>
      </c>
      <c r="T46" s="5">
        <v>88</v>
      </c>
      <c r="U46" s="5">
        <v>88</v>
      </c>
      <c r="V46" s="5">
        <f t="shared" si="1"/>
        <v>526</v>
      </c>
      <c r="W46" s="5">
        <f t="shared" si="2"/>
        <v>1047</v>
      </c>
      <c r="X46" s="5"/>
    </row>
    <row r="47" spans="1:24" ht="15.5" x14ac:dyDescent="0.35">
      <c r="A47" s="5">
        <v>30</v>
      </c>
      <c r="B47" s="16">
        <v>363</v>
      </c>
      <c r="C47" s="17" t="s">
        <v>564</v>
      </c>
      <c r="D47" s="17" t="s">
        <v>304</v>
      </c>
      <c r="E47" s="16" t="s">
        <v>9</v>
      </c>
      <c r="F47" s="16" t="s">
        <v>219</v>
      </c>
      <c r="G47" s="16">
        <v>206</v>
      </c>
      <c r="H47" s="5">
        <v>95</v>
      </c>
      <c r="I47" s="5">
        <v>90</v>
      </c>
      <c r="J47" s="5">
        <v>90</v>
      </c>
      <c r="K47" s="5">
        <v>85</v>
      </c>
      <c r="L47" s="5">
        <v>83</v>
      </c>
      <c r="M47" s="5">
        <v>89</v>
      </c>
      <c r="N47" s="5">
        <f t="shared" si="0"/>
        <v>532</v>
      </c>
      <c r="O47" s="5">
        <v>163</v>
      </c>
      <c r="P47" s="5">
        <v>84</v>
      </c>
      <c r="Q47" s="5">
        <v>88</v>
      </c>
      <c r="R47" s="5">
        <v>92</v>
      </c>
      <c r="S47" s="5">
        <v>89</v>
      </c>
      <c r="T47" s="5">
        <v>80</v>
      </c>
      <c r="U47" s="5">
        <v>82</v>
      </c>
      <c r="V47" s="5">
        <f t="shared" si="1"/>
        <v>515</v>
      </c>
      <c r="W47" s="5">
        <f t="shared" si="2"/>
        <v>1047</v>
      </c>
      <c r="X47" s="5"/>
    </row>
    <row r="48" spans="1:24" ht="15.5" x14ac:dyDescent="0.35">
      <c r="A48" s="5">
        <v>31</v>
      </c>
      <c r="B48" s="16">
        <v>174</v>
      </c>
      <c r="C48" s="17" t="s">
        <v>614</v>
      </c>
      <c r="D48" s="17" t="s">
        <v>615</v>
      </c>
      <c r="E48" s="16" t="s">
        <v>9</v>
      </c>
      <c r="F48" s="16" t="s">
        <v>213</v>
      </c>
      <c r="G48" s="16">
        <v>227</v>
      </c>
      <c r="H48" s="5">
        <v>86</v>
      </c>
      <c r="I48" s="5">
        <v>87</v>
      </c>
      <c r="J48" s="5">
        <v>90</v>
      </c>
      <c r="K48" s="5">
        <v>84</v>
      </c>
      <c r="L48" s="5">
        <v>89</v>
      </c>
      <c r="M48" s="5">
        <v>86</v>
      </c>
      <c r="N48" s="5">
        <f t="shared" si="0"/>
        <v>522</v>
      </c>
      <c r="O48" s="5">
        <v>118</v>
      </c>
      <c r="P48" s="5">
        <v>87</v>
      </c>
      <c r="Q48" s="5">
        <v>88</v>
      </c>
      <c r="R48" s="5">
        <v>88</v>
      </c>
      <c r="S48" s="5">
        <v>89</v>
      </c>
      <c r="T48" s="5">
        <v>84</v>
      </c>
      <c r="U48" s="5">
        <v>87</v>
      </c>
      <c r="V48" s="5">
        <f t="shared" si="1"/>
        <v>523</v>
      </c>
      <c r="W48" s="5">
        <f t="shared" si="2"/>
        <v>1045</v>
      </c>
      <c r="X48" s="5"/>
    </row>
    <row r="49" spans="1:38" ht="15.5" x14ac:dyDescent="0.35">
      <c r="A49" s="5">
        <v>32</v>
      </c>
      <c r="B49" s="16">
        <v>368</v>
      </c>
      <c r="C49" s="17" t="s">
        <v>598</v>
      </c>
      <c r="D49" s="17" t="s">
        <v>599</v>
      </c>
      <c r="E49" s="16" t="s">
        <v>9</v>
      </c>
      <c r="F49" s="16" t="s">
        <v>232</v>
      </c>
      <c r="G49" s="16">
        <v>221</v>
      </c>
      <c r="H49" s="5">
        <v>88</v>
      </c>
      <c r="I49" s="5">
        <v>91</v>
      </c>
      <c r="J49" s="5">
        <v>91</v>
      </c>
      <c r="K49" s="5">
        <v>85</v>
      </c>
      <c r="L49" s="5">
        <v>85</v>
      </c>
      <c r="M49" s="5">
        <v>82</v>
      </c>
      <c r="N49" s="5">
        <f t="shared" si="0"/>
        <v>522</v>
      </c>
      <c r="O49" s="5">
        <v>119</v>
      </c>
      <c r="P49" s="5">
        <v>91</v>
      </c>
      <c r="Q49" s="5">
        <v>92</v>
      </c>
      <c r="R49" s="5">
        <v>84</v>
      </c>
      <c r="S49" s="5">
        <v>83</v>
      </c>
      <c r="T49" s="5">
        <v>86</v>
      </c>
      <c r="U49" s="5">
        <v>85</v>
      </c>
      <c r="V49" s="5">
        <f t="shared" si="1"/>
        <v>521</v>
      </c>
      <c r="W49" s="5">
        <f t="shared" si="2"/>
        <v>1043</v>
      </c>
      <c r="X49" s="5"/>
    </row>
    <row r="50" spans="1:38" ht="15.5" x14ac:dyDescent="0.35">
      <c r="A50" s="5">
        <v>33</v>
      </c>
      <c r="B50" s="16">
        <v>466</v>
      </c>
      <c r="C50" s="17" t="s">
        <v>644</v>
      </c>
      <c r="D50" s="17" t="s">
        <v>645</v>
      </c>
      <c r="E50" s="16" t="s">
        <v>9</v>
      </c>
      <c r="F50" s="16" t="s">
        <v>212</v>
      </c>
      <c r="G50" s="16">
        <v>182</v>
      </c>
      <c r="H50" s="5">
        <v>84</v>
      </c>
      <c r="I50" s="5">
        <v>87</v>
      </c>
      <c r="J50" s="5">
        <v>87</v>
      </c>
      <c r="K50" s="5">
        <v>85</v>
      </c>
      <c r="L50" s="5">
        <v>91</v>
      </c>
      <c r="M50" s="5">
        <v>88</v>
      </c>
      <c r="N50" s="5">
        <f t="shared" si="0"/>
        <v>522</v>
      </c>
      <c r="O50" s="5">
        <v>117</v>
      </c>
      <c r="P50" s="5">
        <v>82</v>
      </c>
      <c r="Q50" s="5">
        <v>86</v>
      </c>
      <c r="R50" s="5">
        <v>80</v>
      </c>
      <c r="S50" s="5">
        <v>89</v>
      </c>
      <c r="T50" s="5">
        <v>85</v>
      </c>
      <c r="U50" s="5">
        <v>97</v>
      </c>
      <c r="V50" s="5">
        <f t="shared" ref="V50:V76" si="4">SUM(P50:U50)</f>
        <v>519</v>
      </c>
      <c r="W50" s="5">
        <f t="shared" ref="W50:W76" si="5">SUM(V50,N50)</f>
        <v>1041</v>
      </c>
      <c r="X50" s="26"/>
    </row>
    <row r="51" spans="1:38" ht="15.5" x14ac:dyDescent="0.35">
      <c r="A51" s="5">
        <v>34</v>
      </c>
      <c r="B51" s="16">
        <v>388</v>
      </c>
      <c r="C51" s="17" t="s">
        <v>632</v>
      </c>
      <c r="D51" s="17" t="s">
        <v>306</v>
      </c>
      <c r="E51" s="16" t="s">
        <v>6</v>
      </c>
      <c r="F51" s="16" t="s">
        <v>237</v>
      </c>
      <c r="G51" s="16">
        <v>186</v>
      </c>
      <c r="H51" s="5">
        <v>83</v>
      </c>
      <c r="I51" s="5">
        <v>85</v>
      </c>
      <c r="J51" s="5">
        <v>77</v>
      </c>
      <c r="K51" s="5">
        <v>85</v>
      </c>
      <c r="L51" s="5">
        <v>90</v>
      </c>
      <c r="M51" s="5">
        <v>89</v>
      </c>
      <c r="N51" s="5">
        <f t="shared" si="0"/>
        <v>509</v>
      </c>
      <c r="O51" s="5">
        <v>136</v>
      </c>
      <c r="P51" s="5">
        <v>93</v>
      </c>
      <c r="Q51" s="5">
        <v>85</v>
      </c>
      <c r="R51" s="5">
        <v>88</v>
      </c>
      <c r="S51" s="5">
        <v>86</v>
      </c>
      <c r="T51" s="5">
        <v>88</v>
      </c>
      <c r="U51" s="5">
        <v>88</v>
      </c>
      <c r="V51" s="5">
        <f t="shared" si="4"/>
        <v>528</v>
      </c>
      <c r="W51" s="5">
        <f t="shared" si="5"/>
        <v>1037</v>
      </c>
      <c r="X51" s="5"/>
    </row>
    <row r="52" spans="1:38" ht="15.5" x14ac:dyDescent="0.35">
      <c r="A52" s="5">
        <v>35</v>
      </c>
      <c r="B52" s="16">
        <v>298</v>
      </c>
      <c r="C52" s="17" t="s">
        <v>593</v>
      </c>
      <c r="D52" s="17" t="s">
        <v>367</v>
      </c>
      <c r="E52" s="16" t="s">
        <v>9</v>
      </c>
      <c r="F52" s="16" t="s">
        <v>231</v>
      </c>
      <c r="G52" s="16">
        <v>179</v>
      </c>
      <c r="H52" s="5">
        <v>85</v>
      </c>
      <c r="I52" s="5">
        <v>82</v>
      </c>
      <c r="J52" s="5">
        <v>85</v>
      </c>
      <c r="K52" s="5">
        <v>86</v>
      </c>
      <c r="L52" s="5">
        <v>84</v>
      </c>
      <c r="M52" s="5">
        <v>84</v>
      </c>
      <c r="N52" s="5">
        <f t="shared" si="0"/>
        <v>506</v>
      </c>
      <c r="O52" s="5">
        <v>138</v>
      </c>
      <c r="P52" s="5">
        <v>86</v>
      </c>
      <c r="Q52" s="5">
        <v>90</v>
      </c>
      <c r="R52" s="5">
        <v>89</v>
      </c>
      <c r="S52" s="5">
        <v>88</v>
      </c>
      <c r="T52" s="5">
        <v>88</v>
      </c>
      <c r="U52" s="5">
        <v>84</v>
      </c>
      <c r="V52" s="5">
        <f t="shared" si="4"/>
        <v>525</v>
      </c>
      <c r="W52" s="5">
        <f t="shared" si="5"/>
        <v>1031</v>
      </c>
      <c r="X52" s="5"/>
    </row>
    <row r="53" spans="1:38" ht="15.5" x14ac:dyDescent="0.35">
      <c r="A53" s="5">
        <v>36</v>
      </c>
      <c r="B53" s="16">
        <v>123</v>
      </c>
      <c r="C53" s="17" t="s">
        <v>606</v>
      </c>
      <c r="D53" s="17" t="s">
        <v>607</v>
      </c>
      <c r="E53" s="16" t="s">
        <v>6</v>
      </c>
      <c r="F53" s="16" t="s">
        <v>232</v>
      </c>
      <c r="G53" s="16">
        <v>209</v>
      </c>
      <c r="H53" s="5">
        <v>90</v>
      </c>
      <c r="I53" s="5">
        <v>86</v>
      </c>
      <c r="J53" s="5">
        <v>86</v>
      </c>
      <c r="K53" s="5">
        <v>83</v>
      </c>
      <c r="L53" s="5">
        <v>84</v>
      </c>
      <c r="M53" s="5">
        <v>83</v>
      </c>
      <c r="N53" s="5">
        <f t="shared" si="0"/>
        <v>512</v>
      </c>
      <c r="O53" s="5">
        <v>134</v>
      </c>
      <c r="P53" s="5">
        <v>86</v>
      </c>
      <c r="Q53" s="5">
        <v>86</v>
      </c>
      <c r="R53" s="5">
        <v>88</v>
      </c>
      <c r="S53" s="5">
        <v>90</v>
      </c>
      <c r="T53" s="5">
        <v>87</v>
      </c>
      <c r="U53" s="5">
        <v>82</v>
      </c>
      <c r="V53" s="5">
        <f t="shared" si="4"/>
        <v>519</v>
      </c>
      <c r="W53" s="5">
        <f t="shared" si="5"/>
        <v>1031</v>
      </c>
      <c r="X53" s="5"/>
    </row>
    <row r="54" spans="1:38" ht="15.5" x14ac:dyDescent="0.35">
      <c r="A54" s="5">
        <v>37</v>
      </c>
      <c r="B54" s="16">
        <v>415</v>
      </c>
      <c r="C54" s="17" t="s">
        <v>634</v>
      </c>
      <c r="D54" s="17" t="s">
        <v>635</v>
      </c>
      <c r="E54" s="16" t="s">
        <v>9</v>
      </c>
      <c r="F54" s="16" t="s">
        <v>232</v>
      </c>
      <c r="G54" s="16">
        <v>180</v>
      </c>
      <c r="H54" s="5">
        <v>80</v>
      </c>
      <c r="I54" s="5">
        <v>94</v>
      </c>
      <c r="J54" s="5">
        <v>86</v>
      </c>
      <c r="K54" s="5">
        <v>83</v>
      </c>
      <c r="L54" s="5">
        <v>88</v>
      </c>
      <c r="M54" s="5">
        <v>87</v>
      </c>
      <c r="N54" s="5">
        <f t="shared" si="0"/>
        <v>518</v>
      </c>
      <c r="O54" s="5">
        <v>127</v>
      </c>
      <c r="P54" s="5">
        <v>88</v>
      </c>
      <c r="Q54" s="5">
        <v>87</v>
      </c>
      <c r="R54" s="5">
        <v>81</v>
      </c>
      <c r="S54" s="5">
        <v>87</v>
      </c>
      <c r="T54" s="5">
        <v>83</v>
      </c>
      <c r="U54" s="5">
        <v>86</v>
      </c>
      <c r="V54" s="5">
        <f t="shared" si="4"/>
        <v>512</v>
      </c>
      <c r="W54" s="5">
        <f t="shared" si="5"/>
        <v>1030</v>
      </c>
      <c r="X54" s="5"/>
    </row>
    <row r="55" spans="1:38" ht="15.5" x14ac:dyDescent="0.35">
      <c r="A55" s="5">
        <v>38</v>
      </c>
      <c r="B55" s="16">
        <v>283</v>
      </c>
      <c r="C55" s="17" t="s">
        <v>621</v>
      </c>
      <c r="D55" s="17" t="s">
        <v>364</v>
      </c>
      <c r="E55" s="16" t="s">
        <v>6</v>
      </c>
      <c r="F55" s="16" t="s">
        <v>228</v>
      </c>
      <c r="G55" s="16">
        <v>210</v>
      </c>
      <c r="H55" s="5">
        <v>79</v>
      </c>
      <c r="I55" s="5">
        <v>89</v>
      </c>
      <c r="J55" s="5">
        <v>93</v>
      </c>
      <c r="K55" s="5">
        <v>84</v>
      </c>
      <c r="L55" s="5">
        <v>91</v>
      </c>
      <c r="M55" s="5">
        <v>85</v>
      </c>
      <c r="N55" s="5">
        <f t="shared" si="0"/>
        <v>521</v>
      </c>
      <c r="O55" s="5">
        <v>122</v>
      </c>
      <c r="P55" s="5">
        <v>83</v>
      </c>
      <c r="Q55" s="5">
        <v>86</v>
      </c>
      <c r="R55" s="5">
        <v>88</v>
      </c>
      <c r="S55" s="5">
        <v>80</v>
      </c>
      <c r="T55" s="5">
        <v>84</v>
      </c>
      <c r="U55" s="5">
        <v>88</v>
      </c>
      <c r="V55" s="5">
        <f t="shared" si="4"/>
        <v>509</v>
      </c>
      <c r="W55" s="5">
        <f t="shared" si="5"/>
        <v>1030</v>
      </c>
      <c r="X55" s="5"/>
    </row>
    <row r="56" spans="1:38" ht="15.5" x14ac:dyDescent="0.35">
      <c r="A56" s="5">
        <v>39</v>
      </c>
      <c r="B56" s="16">
        <v>155</v>
      </c>
      <c r="C56" s="17" t="s">
        <v>580</v>
      </c>
      <c r="D56" s="17" t="s">
        <v>581</v>
      </c>
      <c r="E56" s="16" t="s">
        <v>9</v>
      </c>
      <c r="F56" s="16" t="s">
        <v>217</v>
      </c>
      <c r="G56" s="16">
        <v>217</v>
      </c>
      <c r="H56" s="5">
        <v>90</v>
      </c>
      <c r="I56" s="5">
        <v>85</v>
      </c>
      <c r="J56" s="5">
        <v>83</v>
      </c>
      <c r="K56" s="5">
        <v>88</v>
      </c>
      <c r="L56" s="5">
        <v>87</v>
      </c>
      <c r="M56" s="5">
        <v>91</v>
      </c>
      <c r="N56" s="5">
        <f t="shared" si="0"/>
        <v>524</v>
      </c>
      <c r="O56" s="5">
        <v>172</v>
      </c>
      <c r="P56" s="5">
        <v>83</v>
      </c>
      <c r="Q56" s="5">
        <v>90</v>
      </c>
      <c r="R56" s="5">
        <v>82</v>
      </c>
      <c r="S56" s="5">
        <v>84</v>
      </c>
      <c r="T56" s="5">
        <v>87</v>
      </c>
      <c r="U56" s="5">
        <v>79</v>
      </c>
      <c r="V56" s="5">
        <f t="shared" si="4"/>
        <v>505</v>
      </c>
      <c r="W56" s="5">
        <f t="shared" si="5"/>
        <v>1029</v>
      </c>
      <c r="X56" s="5"/>
    </row>
    <row r="57" spans="1:38" ht="15.5" x14ac:dyDescent="0.35">
      <c r="A57" s="5">
        <v>40</v>
      </c>
      <c r="B57" s="16">
        <v>185</v>
      </c>
      <c r="C57" s="17" t="s">
        <v>390</v>
      </c>
      <c r="D57" s="17" t="s">
        <v>367</v>
      </c>
      <c r="E57" s="16" t="s">
        <v>6</v>
      </c>
      <c r="F57" s="16" t="s">
        <v>228</v>
      </c>
      <c r="G57" s="16">
        <v>216</v>
      </c>
      <c r="H57" s="5">
        <v>83</v>
      </c>
      <c r="I57" s="5">
        <v>85</v>
      </c>
      <c r="J57" s="5">
        <v>89</v>
      </c>
      <c r="K57" s="5">
        <v>88</v>
      </c>
      <c r="L57" s="5">
        <v>85</v>
      </c>
      <c r="M57" s="5">
        <v>85</v>
      </c>
      <c r="N57" s="5">
        <f t="shared" si="0"/>
        <v>515</v>
      </c>
      <c r="O57" s="5">
        <v>130</v>
      </c>
      <c r="P57" s="5">
        <v>86</v>
      </c>
      <c r="Q57" s="5">
        <v>89</v>
      </c>
      <c r="R57" s="5">
        <v>83</v>
      </c>
      <c r="S57" s="5">
        <v>84</v>
      </c>
      <c r="T57" s="5">
        <v>86</v>
      </c>
      <c r="U57" s="5">
        <v>85</v>
      </c>
      <c r="V57" s="5">
        <f t="shared" si="4"/>
        <v>513</v>
      </c>
      <c r="W57" s="5">
        <f t="shared" si="5"/>
        <v>1028</v>
      </c>
      <c r="X57" s="5"/>
    </row>
    <row r="58" spans="1:38" ht="15.5" x14ac:dyDescent="0.35">
      <c r="A58" s="5">
        <v>41</v>
      </c>
      <c r="B58" s="16">
        <v>436</v>
      </c>
      <c r="C58" s="17" t="s">
        <v>636</v>
      </c>
      <c r="D58" s="17" t="s">
        <v>436</v>
      </c>
      <c r="E58" s="16" t="s">
        <v>6</v>
      </c>
      <c r="F58" s="16" t="s">
        <v>223</v>
      </c>
      <c r="G58" s="16">
        <v>176</v>
      </c>
      <c r="H58" s="5">
        <v>87</v>
      </c>
      <c r="I58" s="5">
        <v>92</v>
      </c>
      <c r="J58" s="5">
        <v>86</v>
      </c>
      <c r="K58" s="5">
        <v>85</v>
      </c>
      <c r="L58" s="5">
        <v>87</v>
      </c>
      <c r="M58" s="5">
        <v>80</v>
      </c>
      <c r="N58" s="5">
        <f t="shared" si="0"/>
        <v>517</v>
      </c>
      <c r="O58" s="5">
        <v>129</v>
      </c>
      <c r="P58" s="5">
        <v>78</v>
      </c>
      <c r="Q58" s="5">
        <v>89</v>
      </c>
      <c r="R58" s="5">
        <v>91</v>
      </c>
      <c r="S58" s="5">
        <v>82</v>
      </c>
      <c r="T58" s="5">
        <v>86</v>
      </c>
      <c r="U58" s="5">
        <v>85</v>
      </c>
      <c r="V58" s="5">
        <f t="shared" si="4"/>
        <v>511</v>
      </c>
      <c r="W58" s="5">
        <f t="shared" si="5"/>
        <v>1028</v>
      </c>
      <c r="X58" s="5"/>
    </row>
    <row r="59" spans="1:38" ht="15.5" x14ac:dyDescent="0.35">
      <c r="A59" s="5">
        <v>42</v>
      </c>
      <c r="B59" s="16">
        <v>248</v>
      </c>
      <c r="C59" s="17" t="s">
        <v>588</v>
      </c>
      <c r="D59" s="17" t="s">
        <v>399</v>
      </c>
      <c r="E59" s="16" t="s">
        <v>6</v>
      </c>
      <c r="F59" s="16" t="s">
        <v>208</v>
      </c>
      <c r="G59" s="16">
        <v>201</v>
      </c>
      <c r="H59" s="5">
        <v>87</v>
      </c>
      <c r="I59" s="5">
        <v>88</v>
      </c>
      <c r="J59" s="5">
        <v>89</v>
      </c>
      <c r="K59" s="5">
        <v>86</v>
      </c>
      <c r="L59" s="5">
        <v>89</v>
      </c>
      <c r="M59" s="5">
        <v>85</v>
      </c>
      <c r="N59" s="5">
        <f t="shared" si="0"/>
        <v>524</v>
      </c>
      <c r="O59" s="5">
        <v>173</v>
      </c>
      <c r="P59" s="5">
        <v>84</v>
      </c>
      <c r="Q59" s="5">
        <v>81</v>
      </c>
      <c r="R59" s="5">
        <v>87</v>
      </c>
      <c r="S59" s="5">
        <v>84</v>
      </c>
      <c r="T59" s="5">
        <v>80</v>
      </c>
      <c r="U59" s="5">
        <v>88</v>
      </c>
      <c r="V59" s="5">
        <f t="shared" si="4"/>
        <v>504</v>
      </c>
      <c r="W59" s="5">
        <f t="shared" si="5"/>
        <v>1028</v>
      </c>
      <c r="X59" s="5"/>
      <c r="Z59" s="16"/>
      <c r="AA59" s="17"/>
      <c r="AB59" s="17"/>
      <c r="AC59" s="16"/>
      <c r="AD59" s="16"/>
      <c r="AE59" s="16"/>
      <c r="AF59" s="5"/>
      <c r="AG59" s="5"/>
      <c r="AH59" s="5"/>
      <c r="AI59" s="5"/>
      <c r="AJ59" s="5"/>
      <c r="AK59" s="5"/>
      <c r="AL59" s="5"/>
    </row>
    <row r="60" spans="1:38" ht="15.5" x14ac:dyDescent="0.35">
      <c r="A60" s="5">
        <v>43</v>
      </c>
      <c r="B60" s="16">
        <v>459</v>
      </c>
      <c r="C60" s="17" t="s">
        <v>642</v>
      </c>
      <c r="D60" s="17" t="s">
        <v>643</v>
      </c>
      <c r="E60" s="16" t="s">
        <v>9</v>
      </c>
      <c r="F60" s="16" t="s">
        <v>232</v>
      </c>
      <c r="G60" s="16">
        <v>214</v>
      </c>
      <c r="H60" s="5">
        <v>90</v>
      </c>
      <c r="I60" s="5">
        <v>89</v>
      </c>
      <c r="J60" s="5">
        <v>87</v>
      </c>
      <c r="K60" s="5">
        <v>88</v>
      </c>
      <c r="L60" s="5">
        <v>82</v>
      </c>
      <c r="M60" s="5">
        <v>84</v>
      </c>
      <c r="N60" s="5">
        <f t="shared" si="0"/>
        <v>520</v>
      </c>
      <c r="O60" s="5">
        <v>125</v>
      </c>
      <c r="P60" s="5">
        <v>82</v>
      </c>
      <c r="Q60" s="5">
        <v>83</v>
      </c>
      <c r="R60" s="5">
        <v>82</v>
      </c>
      <c r="S60" s="5">
        <v>85</v>
      </c>
      <c r="T60" s="5">
        <v>86</v>
      </c>
      <c r="U60" s="5">
        <v>89</v>
      </c>
      <c r="V60" s="5">
        <f t="shared" si="4"/>
        <v>507</v>
      </c>
      <c r="W60" s="5">
        <f t="shared" si="5"/>
        <v>1027</v>
      </c>
      <c r="X60" s="5"/>
    </row>
    <row r="61" spans="1:38" ht="15.5" x14ac:dyDescent="0.35">
      <c r="A61" s="5">
        <v>44</v>
      </c>
      <c r="B61" s="16">
        <v>442</v>
      </c>
      <c r="C61" s="17" t="s">
        <v>639</v>
      </c>
      <c r="D61" s="17" t="s">
        <v>410</v>
      </c>
      <c r="E61" s="16" t="s">
        <v>9</v>
      </c>
      <c r="F61" s="16" t="s">
        <v>220</v>
      </c>
      <c r="G61" s="16">
        <v>208</v>
      </c>
      <c r="H61" s="5">
        <v>85</v>
      </c>
      <c r="I61" s="5">
        <v>84</v>
      </c>
      <c r="J61" s="5">
        <v>81</v>
      </c>
      <c r="K61" s="5">
        <v>78</v>
      </c>
      <c r="L61" s="5">
        <v>84</v>
      </c>
      <c r="M61" s="5">
        <v>89</v>
      </c>
      <c r="N61" s="5">
        <f t="shared" si="0"/>
        <v>501</v>
      </c>
      <c r="O61" s="5">
        <v>140</v>
      </c>
      <c r="P61" s="5">
        <v>84</v>
      </c>
      <c r="Q61" s="5">
        <v>91</v>
      </c>
      <c r="R61" s="5">
        <v>84</v>
      </c>
      <c r="S61" s="5">
        <v>90</v>
      </c>
      <c r="T61" s="5">
        <v>89</v>
      </c>
      <c r="U61" s="5">
        <v>87</v>
      </c>
      <c r="V61" s="5">
        <f t="shared" si="4"/>
        <v>525</v>
      </c>
      <c r="W61" s="5">
        <f t="shared" si="5"/>
        <v>1026</v>
      </c>
      <c r="X61" s="5"/>
    </row>
    <row r="62" spans="1:38" ht="15.5" x14ac:dyDescent="0.35">
      <c r="A62" s="5">
        <v>45</v>
      </c>
      <c r="B62" s="16">
        <v>129</v>
      </c>
      <c r="C62" s="17" t="s">
        <v>537</v>
      </c>
      <c r="D62" s="17" t="s">
        <v>407</v>
      </c>
      <c r="E62" s="16" t="s">
        <v>6</v>
      </c>
      <c r="F62" s="16" t="s">
        <v>227</v>
      </c>
      <c r="G62" s="16">
        <v>185</v>
      </c>
      <c r="H62" s="5">
        <v>82</v>
      </c>
      <c r="I62" s="5">
        <v>85</v>
      </c>
      <c r="J62" s="5">
        <v>88</v>
      </c>
      <c r="K62" s="5">
        <v>88</v>
      </c>
      <c r="L62" s="5">
        <v>88</v>
      </c>
      <c r="M62" s="5">
        <v>83</v>
      </c>
      <c r="N62" s="5">
        <f t="shared" si="0"/>
        <v>514</v>
      </c>
      <c r="O62" s="5">
        <v>131</v>
      </c>
      <c r="P62" s="5">
        <v>85</v>
      </c>
      <c r="Q62" s="5">
        <v>89</v>
      </c>
      <c r="R62" s="5">
        <v>83</v>
      </c>
      <c r="S62" s="5">
        <v>81</v>
      </c>
      <c r="T62" s="5">
        <v>87</v>
      </c>
      <c r="U62" s="5">
        <v>86</v>
      </c>
      <c r="V62" s="5">
        <f t="shared" si="4"/>
        <v>511</v>
      </c>
      <c r="W62" s="5">
        <f t="shared" si="5"/>
        <v>1025</v>
      </c>
      <c r="X62" s="5"/>
    </row>
    <row r="63" spans="1:38" ht="15.5" x14ac:dyDescent="0.35">
      <c r="A63" s="5">
        <v>46</v>
      </c>
      <c r="B63" s="16">
        <v>182</v>
      </c>
      <c r="C63" s="17" t="s">
        <v>477</v>
      </c>
      <c r="D63" s="17" t="s">
        <v>397</v>
      </c>
      <c r="E63" s="16" t="s">
        <v>13</v>
      </c>
      <c r="F63" s="16" t="s">
        <v>208</v>
      </c>
      <c r="G63" s="16">
        <v>213</v>
      </c>
      <c r="H63" s="5">
        <v>85</v>
      </c>
      <c r="I63" s="5">
        <v>87</v>
      </c>
      <c r="J63" s="5">
        <v>87</v>
      </c>
      <c r="K63" s="5">
        <v>83</v>
      </c>
      <c r="L63" s="5">
        <v>84</v>
      </c>
      <c r="M63" s="5">
        <v>86</v>
      </c>
      <c r="N63" s="5">
        <f t="shared" si="0"/>
        <v>512</v>
      </c>
      <c r="O63" s="5">
        <v>133</v>
      </c>
      <c r="P63" s="5">
        <v>84</v>
      </c>
      <c r="Q63" s="5">
        <v>83</v>
      </c>
      <c r="R63" s="5">
        <v>88</v>
      </c>
      <c r="S63" s="5">
        <v>86</v>
      </c>
      <c r="T63" s="5">
        <v>89</v>
      </c>
      <c r="U63" s="5">
        <v>79</v>
      </c>
      <c r="V63" s="5">
        <f t="shared" si="4"/>
        <v>509</v>
      </c>
      <c r="W63" s="5">
        <f t="shared" si="5"/>
        <v>1021</v>
      </c>
      <c r="X63" s="5"/>
    </row>
    <row r="64" spans="1:38" ht="15.5" x14ac:dyDescent="0.35">
      <c r="A64" s="5">
        <v>47</v>
      </c>
      <c r="B64" s="16">
        <v>332</v>
      </c>
      <c r="C64" s="17" t="s">
        <v>594</v>
      </c>
      <c r="D64" s="17" t="s">
        <v>410</v>
      </c>
      <c r="E64" s="16" t="s">
        <v>9</v>
      </c>
      <c r="F64" s="16" t="s">
        <v>232</v>
      </c>
      <c r="G64" s="16">
        <v>184</v>
      </c>
      <c r="H64" s="5">
        <v>88</v>
      </c>
      <c r="I64" s="5">
        <v>78</v>
      </c>
      <c r="J64" s="5">
        <v>84</v>
      </c>
      <c r="K64" s="5">
        <v>92</v>
      </c>
      <c r="L64" s="5">
        <v>92</v>
      </c>
      <c r="M64" s="5">
        <v>77</v>
      </c>
      <c r="N64" s="5">
        <f t="shared" si="0"/>
        <v>511</v>
      </c>
      <c r="O64" s="5">
        <v>135</v>
      </c>
      <c r="P64" s="5">
        <v>89</v>
      </c>
      <c r="Q64" s="5">
        <v>83</v>
      </c>
      <c r="R64" s="5">
        <v>84</v>
      </c>
      <c r="S64" s="5">
        <v>88</v>
      </c>
      <c r="T64" s="5">
        <v>84</v>
      </c>
      <c r="U64" s="5">
        <v>81</v>
      </c>
      <c r="V64" s="5">
        <f t="shared" si="4"/>
        <v>509</v>
      </c>
      <c r="W64" s="5">
        <f t="shared" si="5"/>
        <v>1020</v>
      </c>
      <c r="X64" s="5"/>
    </row>
    <row r="65" spans="1:24" ht="15.5" x14ac:dyDescent="0.35">
      <c r="A65" s="5">
        <v>48</v>
      </c>
      <c r="B65" s="16">
        <v>359</v>
      </c>
      <c r="C65" s="17" t="s">
        <v>596</v>
      </c>
      <c r="D65" s="17" t="s">
        <v>587</v>
      </c>
      <c r="E65" s="16" t="s">
        <v>9</v>
      </c>
      <c r="F65" s="16" t="s">
        <v>415</v>
      </c>
      <c r="G65" s="16">
        <v>204</v>
      </c>
      <c r="H65" s="5">
        <v>93</v>
      </c>
      <c r="I65" s="5">
        <v>81</v>
      </c>
      <c r="J65" s="5">
        <v>83</v>
      </c>
      <c r="K65" s="5">
        <v>85</v>
      </c>
      <c r="L65" s="5">
        <v>82</v>
      </c>
      <c r="M65" s="5">
        <v>83</v>
      </c>
      <c r="N65" s="5">
        <f t="shared" si="0"/>
        <v>507</v>
      </c>
      <c r="O65" s="5">
        <v>137</v>
      </c>
      <c r="P65" s="5">
        <v>88</v>
      </c>
      <c r="Q65" s="5">
        <v>83</v>
      </c>
      <c r="R65" s="5">
        <v>80</v>
      </c>
      <c r="S65" s="5">
        <v>84</v>
      </c>
      <c r="T65" s="5">
        <v>82</v>
      </c>
      <c r="U65" s="5">
        <v>86</v>
      </c>
      <c r="V65" s="5">
        <f t="shared" si="4"/>
        <v>503</v>
      </c>
      <c r="W65" s="5">
        <f t="shared" si="5"/>
        <v>1010</v>
      </c>
      <c r="X65" s="5"/>
    </row>
    <row r="66" spans="1:24" ht="15.5" x14ac:dyDescent="0.35">
      <c r="A66" s="5">
        <v>49</v>
      </c>
      <c r="B66" s="16">
        <v>166</v>
      </c>
      <c r="C66" s="17" t="s">
        <v>611</v>
      </c>
      <c r="D66" s="17" t="s">
        <v>612</v>
      </c>
      <c r="E66" s="16" t="s">
        <v>6</v>
      </c>
      <c r="F66" s="16" t="s">
        <v>211</v>
      </c>
      <c r="G66" s="16" t="s">
        <v>675</v>
      </c>
      <c r="H66" s="5">
        <v>87</v>
      </c>
      <c r="I66" s="5">
        <v>86</v>
      </c>
      <c r="J66" s="5">
        <v>84</v>
      </c>
      <c r="K66" s="5">
        <v>86</v>
      </c>
      <c r="L66" s="5">
        <v>85</v>
      </c>
      <c r="M66" s="5">
        <v>85</v>
      </c>
      <c r="N66" s="5">
        <v>513</v>
      </c>
      <c r="O66" s="5" t="s">
        <v>675</v>
      </c>
      <c r="P66" s="5">
        <v>82</v>
      </c>
      <c r="Q66" s="5">
        <v>86</v>
      </c>
      <c r="R66" s="5">
        <v>83</v>
      </c>
      <c r="S66" s="5">
        <v>84</v>
      </c>
      <c r="T66" s="5">
        <v>85</v>
      </c>
      <c r="U66" s="5">
        <v>76</v>
      </c>
      <c r="V66" s="5">
        <f t="shared" si="4"/>
        <v>496</v>
      </c>
      <c r="W66" s="5">
        <f t="shared" si="5"/>
        <v>1009</v>
      </c>
      <c r="X66" s="5"/>
    </row>
    <row r="67" spans="1:24" ht="15.5" x14ac:dyDescent="0.35">
      <c r="A67" s="5">
        <v>50</v>
      </c>
      <c r="B67" s="16">
        <v>265</v>
      </c>
      <c r="C67" s="17" t="s">
        <v>350</v>
      </c>
      <c r="D67" s="17" t="s">
        <v>604</v>
      </c>
      <c r="E67" s="16" t="s">
        <v>6</v>
      </c>
      <c r="F67" s="16" t="s">
        <v>210</v>
      </c>
      <c r="G67" s="16">
        <v>175</v>
      </c>
      <c r="H67" s="5">
        <v>88</v>
      </c>
      <c r="I67" s="5">
        <v>82</v>
      </c>
      <c r="J67" s="5">
        <v>82</v>
      </c>
      <c r="K67" s="5">
        <v>83</v>
      </c>
      <c r="L67" s="5">
        <v>82</v>
      </c>
      <c r="M67" s="5">
        <v>81</v>
      </c>
      <c r="N67" s="5">
        <f t="shared" ref="N67:N76" si="6">SUM(H67:M67)</f>
        <v>498</v>
      </c>
      <c r="O67" s="5">
        <v>141</v>
      </c>
      <c r="P67" s="5">
        <v>79</v>
      </c>
      <c r="Q67" s="5">
        <v>86</v>
      </c>
      <c r="R67" s="5">
        <v>77</v>
      </c>
      <c r="S67" s="5">
        <v>84</v>
      </c>
      <c r="T67" s="5">
        <v>84</v>
      </c>
      <c r="U67" s="5">
        <v>88</v>
      </c>
      <c r="V67" s="5">
        <f t="shared" si="4"/>
        <v>498</v>
      </c>
      <c r="W67" s="5">
        <f t="shared" si="5"/>
        <v>996</v>
      </c>
      <c r="X67" s="5"/>
    </row>
    <row r="68" spans="1:24" ht="15.5" x14ac:dyDescent="0.35">
      <c r="A68" s="5">
        <v>51</v>
      </c>
      <c r="B68" s="16">
        <v>225</v>
      </c>
      <c r="C68" s="17" t="s">
        <v>546</v>
      </c>
      <c r="D68" s="17" t="s">
        <v>619</v>
      </c>
      <c r="E68" s="16" t="s">
        <v>6</v>
      </c>
      <c r="F68" s="16" t="s">
        <v>218</v>
      </c>
      <c r="G68" s="16">
        <v>222</v>
      </c>
      <c r="H68" s="5">
        <v>76</v>
      </c>
      <c r="I68" s="5">
        <v>80</v>
      </c>
      <c r="J68" s="5">
        <v>83</v>
      </c>
      <c r="K68" s="5">
        <v>76</v>
      </c>
      <c r="L68" s="5">
        <v>82</v>
      </c>
      <c r="M68" s="5">
        <v>89</v>
      </c>
      <c r="N68" s="5">
        <f t="shared" si="6"/>
        <v>486</v>
      </c>
      <c r="O68" s="5">
        <v>145</v>
      </c>
      <c r="P68" s="5">
        <v>83</v>
      </c>
      <c r="Q68" s="5">
        <v>84</v>
      </c>
      <c r="R68" s="5">
        <v>82</v>
      </c>
      <c r="S68" s="5">
        <v>89</v>
      </c>
      <c r="T68" s="5">
        <v>84</v>
      </c>
      <c r="U68" s="5">
        <v>83</v>
      </c>
      <c r="V68" s="5">
        <f t="shared" si="4"/>
        <v>505</v>
      </c>
      <c r="W68" s="5">
        <f t="shared" si="5"/>
        <v>991</v>
      </c>
      <c r="X68" s="5"/>
    </row>
    <row r="69" spans="1:24" ht="15.5" x14ac:dyDescent="0.35">
      <c r="A69" s="5">
        <v>52</v>
      </c>
      <c r="B69" s="16">
        <v>323</v>
      </c>
      <c r="C69" s="17" t="s">
        <v>625</v>
      </c>
      <c r="D69" s="17" t="s">
        <v>436</v>
      </c>
      <c r="E69" s="16" t="s">
        <v>6</v>
      </c>
      <c r="F69" s="16" t="s">
        <v>222</v>
      </c>
      <c r="G69" s="16">
        <v>223</v>
      </c>
      <c r="H69" s="5">
        <v>81</v>
      </c>
      <c r="I69" s="5">
        <v>87</v>
      </c>
      <c r="J69" s="5">
        <v>82</v>
      </c>
      <c r="K69" s="5">
        <v>80</v>
      </c>
      <c r="L69" s="5">
        <v>89</v>
      </c>
      <c r="M69" s="5">
        <v>84</v>
      </c>
      <c r="N69" s="5">
        <f t="shared" si="6"/>
        <v>503</v>
      </c>
      <c r="O69" s="5">
        <v>139</v>
      </c>
      <c r="P69" s="5">
        <v>72</v>
      </c>
      <c r="Q69" s="5">
        <v>79</v>
      </c>
      <c r="R69" s="5">
        <v>81</v>
      </c>
      <c r="S69" s="5">
        <v>83</v>
      </c>
      <c r="T69" s="5">
        <v>85</v>
      </c>
      <c r="U69" s="5">
        <v>85</v>
      </c>
      <c r="V69" s="5">
        <f t="shared" si="4"/>
        <v>485</v>
      </c>
      <c r="W69" s="5">
        <f t="shared" si="5"/>
        <v>988</v>
      </c>
      <c r="X69" s="5"/>
    </row>
    <row r="70" spans="1:24" ht="15.5" x14ac:dyDescent="0.35">
      <c r="A70" s="5">
        <v>53</v>
      </c>
      <c r="B70" s="16">
        <v>163</v>
      </c>
      <c r="C70" s="17" t="s">
        <v>582</v>
      </c>
      <c r="D70" s="17" t="s">
        <v>316</v>
      </c>
      <c r="E70" s="16" t="s">
        <v>6</v>
      </c>
      <c r="F70" s="16" t="s">
        <v>218</v>
      </c>
      <c r="G70" s="16">
        <v>189</v>
      </c>
      <c r="H70" s="5">
        <v>83</v>
      </c>
      <c r="I70" s="5">
        <v>82</v>
      </c>
      <c r="J70" s="5">
        <v>85</v>
      </c>
      <c r="K70" s="5">
        <v>79</v>
      </c>
      <c r="L70" s="5">
        <v>72</v>
      </c>
      <c r="M70" s="5">
        <v>72</v>
      </c>
      <c r="N70" s="5">
        <f t="shared" si="6"/>
        <v>473</v>
      </c>
      <c r="O70" s="5">
        <v>148</v>
      </c>
      <c r="P70" s="5">
        <v>85</v>
      </c>
      <c r="Q70" s="5">
        <v>90</v>
      </c>
      <c r="R70" s="5">
        <v>85</v>
      </c>
      <c r="S70" s="5">
        <v>80</v>
      </c>
      <c r="T70" s="5">
        <v>88</v>
      </c>
      <c r="U70" s="5">
        <v>84</v>
      </c>
      <c r="V70" s="5">
        <f t="shared" si="4"/>
        <v>512</v>
      </c>
      <c r="W70" s="5">
        <f t="shared" si="5"/>
        <v>985</v>
      </c>
      <c r="X70" s="5"/>
    </row>
    <row r="71" spans="1:24" ht="15.5" x14ac:dyDescent="0.35">
      <c r="A71" s="5">
        <v>54</v>
      </c>
      <c r="B71" s="16">
        <v>467</v>
      </c>
      <c r="C71" s="17" t="s">
        <v>459</v>
      </c>
      <c r="D71" s="17" t="s">
        <v>460</v>
      </c>
      <c r="E71" s="16" t="s">
        <v>6</v>
      </c>
      <c r="F71" s="16" t="s">
        <v>227</v>
      </c>
      <c r="G71" s="16">
        <v>181</v>
      </c>
      <c r="H71" s="5">
        <v>86</v>
      </c>
      <c r="I71" s="5">
        <v>83</v>
      </c>
      <c r="J71" s="5">
        <v>77</v>
      </c>
      <c r="K71" s="5">
        <v>83</v>
      </c>
      <c r="L71" s="5">
        <v>81</v>
      </c>
      <c r="M71" s="5">
        <v>82</v>
      </c>
      <c r="N71" s="5">
        <f t="shared" si="6"/>
        <v>492</v>
      </c>
      <c r="O71" s="5">
        <v>142</v>
      </c>
      <c r="P71" s="5">
        <v>88</v>
      </c>
      <c r="Q71" s="5">
        <v>77</v>
      </c>
      <c r="R71" s="5">
        <v>80</v>
      </c>
      <c r="S71" s="5">
        <v>81</v>
      </c>
      <c r="T71" s="5">
        <v>89</v>
      </c>
      <c r="U71" s="5">
        <v>76</v>
      </c>
      <c r="V71" s="5">
        <f t="shared" si="4"/>
        <v>491</v>
      </c>
      <c r="W71" s="5">
        <f t="shared" si="5"/>
        <v>983</v>
      </c>
      <c r="X71" s="5"/>
    </row>
    <row r="72" spans="1:24" ht="15.5" x14ac:dyDescent="0.35">
      <c r="A72" s="5">
        <v>55</v>
      </c>
      <c r="B72" s="16">
        <v>438</v>
      </c>
      <c r="C72" s="17" t="s">
        <v>637</v>
      </c>
      <c r="D72" s="17" t="s">
        <v>638</v>
      </c>
      <c r="E72" s="16" t="s">
        <v>9</v>
      </c>
      <c r="F72" s="16" t="s">
        <v>222</v>
      </c>
      <c r="G72" s="16">
        <v>218</v>
      </c>
      <c r="H72" s="5">
        <v>88</v>
      </c>
      <c r="I72" s="5">
        <v>82</v>
      </c>
      <c r="J72" s="5">
        <v>84</v>
      </c>
      <c r="K72" s="5">
        <v>77</v>
      </c>
      <c r="L72" s="5">
        <v>83</v>
      </c>
      <c r="M72" s="5">
        <v>78</v>
      </c>
      <c r="N72" s="5">
        <f t="shared" si="6"/>
        <v>492</v>
      </c>
      <c r="O72" s="5">
        <v>143</v>
      </c>
      <c r="P72" s="5">
        <v>85</v>
      </c>
      <c r="Q72" s="5">
        <v>78</v>
      </c>
      <c r="R72" s="5">
        <v>85</v>
      </c>
      <c r="S72" s="5">
        <v>75</v>
      </c>
      <c r="T72" s="5">
        <v>82</v>
      </c>
      <c r="U72" s="5">
        <v>85</v>
      </c>
      <c r="V72" s="5">
        <f t="shared" si="4"/>
        <v>490</v>
      </c>
      <c r="W72" s="5">
        <f t="shared" si="5"/>
        <v>982</v>
      </c>
      <c r="X72" s="5"/>
    </row>
    <row r="73" spans="1:24" ht="15.5" x14ac:dyDescent="0.35">
      <c r="A73" s="5">
        <v>56</v>
      </c>
      <c r="B73" s="16">
        <v>366</v>
      </c>
      <c r="C73" s="17" t="s">
        <v>626</v>
      </c>
      <c r="D73" s="17" t="s">
        <v>414</v>
      </c>
      <c r="E73" s="16" t="s">
        <v>6</v>
      </c>
      <c r="F73" s="16" t="s">
        <v>333</v>
      </c>
      <c r="G73" s="16">
        <v>183</v>
      </c>
      <c r="H73" s="5">
        <v>76</v>
      </c>
      <c r="I73" s="5">
        <v>82</v>
      </c>
      <c r="J73" s="5">
        <v>86</v>
      </c>
      <c r="K73" s="5">
        <v>91</v>
      </c>
      <c r="L73" s="5">
        <v>78</v>
      </c>
      <c r="M73" s="5">
        <v>64</v>
      </c>
      <c r="N73" s="5">
        <f t="shared" si="6"/>
        <v>477</v>
      </c>
      <c r="O73" s="5">
        <v>147</v>
      </c>
      <c r="P73" s="5">
        <v>81</v>
      </c>
      <c r="Q73" s="5">
        <v>85</v>
      </c>
      <c r="R73" s="5">
        <v>92</v>
      </c>
      <c r="S73" s="5">
        <v>87</v>
      </c>
      <c r="T73" s="5">
        <v>80</v>
      </c>
      <c r="U73" s="5">
        <v>75</v>
      </c>
      <c r="V73" s="5">
        <f t="shared" si="4"/>
        <v>500</v>
      </c>
      <c r="W73" s="5">
        <f t="shared" si="5"/>
        <v>977</v>
      </c>
      <c r="X73" s="5"/>
    </row>
    <row r="74" spans="1:24" ht="15.5" x14ac:dyDescent="0.35">
      <c r="A74" s="5">
        <v>57</v>
      </c>
      <c r="B74" s="16">
        <v>180</v>
      </c>
      <c r="C74" s="17" t="s">
        <v>616</v>
      </c>
      <c r="D74" s="17" t="s">
        <v>617</v>
      </c>
      <c r="E74" s="16" t="s">
        <v>13</v>
      </c>
      <c r="F74" s="16" t="s">
        <v>219</v>
      </c>
      <c r="G74" s="16">
        <v>215</v>
      </c>
      <c r="H74" s="5">
        <v>80</v>
      </c>
      <c r="I74" s="5">
        <v>79</v>
      </c>
      <c r="J74" s="5">
        <v>78</v>
      </c>
      <c r="K74" s="5">
        <v>78</v>
      </c>
      <c r="L74" s="5">
        <v>86</v>
      </c>
      <c r="M74" s="5">
        <v>88</v>
      </c>
      <c r="N74" s="5">
        <f t="shared" si="6"/>
        <v>489</v>
      </c>
      <c r="O74" s="5">
        <v>144</v>
      </c>
      <c r="P74" s="5">
        <v>88</v>
      </c>
      <c r="Q74" s="5">
        <v>76</v>
      </c>
      <c r="R74" s="5">
        <v>84</v>
      </c>
      <c r="S74" s="5">
        <v>82</v>
      </c>
      <c r="T74" s="5">
        <v>76</v>
      </c>
      <c r="U74" s="5">
        <v>79</v>
      </c>
      <c r="V74" s="5">
        <f t="shared" si="4"/>
        <v>485</v>
      </c>
      <c r="W74" s="5">
        <f t="shared" si="5"/>
        <v>974</v>
      </c>
      <c r="X74" s="5"/>
    </row>
    <row r="75" spans="1:24" ht="15.5" x14ac:dyDescent="0.35">
      <c r="A75" s="5">
        <v>58</v>
      </c>
      <c r="B75" s="16">
        <v>130</v>
      </c>
      <c r="C75" s="17" t="s">
        <v>519</v>
      </c>
      <c r="D75" s="17" t="s">
        <v>345</v>
      </c>
      <c r="E75" s="16" t="s">
        <v>6</v>
      </c>
      <c r="F75" s="16" t="s">
        <v>219</v>
      </c>
      <c r="G75" s="16">
        <v>199</v>
      </c>
      <c r="H75" s="5">
        <v>79</v>
      </c>
      <c r="I75" s="5">
        <v>80</v>
      </c>
      <c r="J75" s="5">
        <v>77</v>
      </c>
      <c r="K75" s="5">
        <v>79</v>
      </c>
      <c r="L75" s="5">
        <v>85</v>
      </c>
      <c r="M75" s="5">
        <v>82</v>
      </c>
      <c r="N75" s="5">
        <f t="shared" si="6"/>
        <v>482</v>
      </c>
      <c r="O75" s="5">
        <v>146</v>
      </c>
      <c r="P75" s="5">
        <v>81</v>
      </c>
      <c r="Q75" s="5">
        <v>73</v>
      </c>
      <c r="R75" s="5">
        <v>70</v>
      </c>
      <c r="S75" s="5">
        <v>82</v>
      </c>
      <c r="T75" s="5">
        <v>80</v>
      </c>
      <c r="U75" s="5">
        <v>84</v>
      </c>
      <c r="V75" s="5">
        <f t="shared" si="4"/>
        <v>470</v>
      </c>
      <c r="W75" s="5">
        <f t="shared" si="5"/>
        <v>952</v>
      </c>
      <c r="X75" s="5"/>
    </row>
    <row r="76" spans="1:24" s="26" customFormat="1" ht="15.5" x14ac:dyDescent="0.35">
      <c r="A76" s="5">
        <v>59</v>
      </c>
      <c r="B76" s="26">
        <v>437</v>
      </c>
      <c r="C76" s="36" t="s">
        <v>661</v>
      </c>
      <c r="D76" s="36" t="s">
        <v>662</v>
      </c>
      <c r="E76" s="26" t="s">
        <v>13</v>
      </c>
      <c r="F76" s="26" t="s">
        <v>218</v>
      </c>
      <c r="G76" s="26">
        <v>191</v>
      </c>
      <c r="H76" s="26">
        <v>74</v>
      </c>
      <c r="I76" s="26">
        <v>75</v>
      </c>
      <c r="J76" s="26">
        <v>73</v>
      </c>
      <c r="K76" s="26">
        <v>77</v>
      </c>
      <c r="L76" s="26">
        <v>68</v>
      </c>
      <c r="M76" s="26">
        <v>0</v>
      </c>
      <c r="N76" s="5">
        <f t="shared" si="6"/>
        <v>367</v>
      </c>
      <c r="O76" s="5">
        <v>149</v>
      </c>
      <c r="P76" s="26">
        <v>72</v>
      </c>
      <c r="Q76" s="26">
        <v>65</v>
      </c>
      <c r="R76" s="26">
        <v>86</v>
      </c>
      <c r="S76" s="26">
        <v>83</v>
      </c>
      <c r="T76" s="26">
        <v>81</v>
      </c>
      <c r="U76" s="26">
        <v>79</v>
      </c>
      <c r="V76" s="5">
        <f t="shared" si="4"/>
        <v>466</v>
      </c>
      <c r="W76" s="5">
        <f t="shared" si="5"/>
        <v>833</v>
      </c>
      <c r="X76" s="5"/>
    </row>
    <row r="78" spans="1:24" x14ac:dyDescent="0.3">
      <c r="B78" s="19" t="s">
        <v>710</v>
      </c>
    </row>
  </sheetData>
  <phoneticPr fontId="4" type="noConversion"/>
  <conditionalFormatting sqref="V17 H74:M65536 P1:U1048576 H1:O72 N73:O65536 AF59:AL59">
    <cfRule type="cellIs" dxfId="2" priority="1" stopIfTrue="1" operator="equal">
      <formula>100</formula>
    </cfRule>
  </conditionalFormatting>
  <printOptions horizontalCentered="1" gridLines="1"/>
  <pageMargins left="0.25" right="0.25" top="0.5" bottom="0.5" header="0.5" footer="0.5"/>
  <pageSetup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workbookViewId="0"/>
  </sheetViews>
  <sheetFormatPr defaultColWidth="9.1796875" defaultRowHeight="15.5" x14ac:dyDescent="0.35"/>
  <cols>
    <col min="1" max="1" width="6.1796875" style="10" customWidth="1"/>
    <col min="2" max="2" width="7" style="10" customWidth="1"/>
    <col min="3" max="3" width="10.7265625" style="10" customWidth="1"/>
    <col min="4" max="4" width="12.7265625" style="10" customWidth="1"/>
    <col min="5" max="5" width="6" style="10" bestFit="1" customWidth="1"/>
    <col min="6" max="6" width="4.1796875" style="10" customWidth="1"/>
    <col min="7" max="7" width="5.1796875" style="5" customWidth="1"/>
    <col min="8" max="9" width="3.81640625" style="5" customWidth="1"/>
    <col min="10" max="10" width="5" style="5" bestFit="1" customWidth="1"/>
    <col min="11" max="13" width="3.81640625" style="5" customWidth="1"/>
    <col min="14" max="15" width="5.1796875" style="5" bestFit="1" customWidth="1"/>
    <col min="16" max="16" width="7" style="5" bestFit="1" customWidth="1"/>
    <col min="17" max="17" width="7.54296875" style="5" customWidth="1"/>
    <col min="18" max="16384" width="9.1796875" style="10"/>
  </cols>
  <sheetData>
    <row r="1" spans="1:17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8" customFormat="1" ht="20" x14ac:dyDescent="0.4">
      <c r="A2" s="6" t="s">
        <v>654</v>
      </c>
      <c r="B2" s="6"/>
      <c r="C2" s="6"/>
      <c r="D2" s="6"/>
      <c r="E2" s="6"/>
      <c r="F2" s="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8" customFormat="1" ht="20" x14ac:dyDescent="0.4">
      <c r="A3" s="21" t="s">
        <v>653</v>
      </c>
      <c r="B3" s="6"/>
      <c r="C3" s="6"/>
      <c r="D3" s="6"/>
      <c r="E3" s="6"/>
      <c r="F3" s="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9" customHeight="1" x14ac:dyDescent="0.35">
      <c r="A4" s="14"/>
      <c r="B4" s="14"/>
      <c r="C4" s="14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4"/>
    </row>
    <row r="5" spans="1:17" x14ac:dyDescent="0.35">
      <c r="A5" s="9" t="s">
        <v>246</v>
      </c>
      <c r="B5" s="9"/>
      <c r="C5" s="9"/>
      <c r="D5" s="9"/>
      <c r="E5" s="9" t="s">
        <v>769</v>
      </c>
      <c r="F5" s="9"/>
      <c r="Q5" s="20">
        <v>763</v>
      </c>
    </row>
    <row r="6" spans="1:17" x14ac:dyDescent="0.35">
      <c r="A6" s="9" t="s">
        <v>247</v>
      </c>
      <c r="B6" s="9"/>
      <c r="C6" s="9"/>
      <c r="D6" s="9"/>
      <c r="E6" s="9" t="s">
        <v>770</v>
      </c>
      <c r="F6" s="9"/>
      <c r="Q6" s="20">
        <v>749.7</v>
      </c>
    </row>
    <row r="7" spans="1:17" x14ac:dyDescent="0.35">
      <c r="A7" s="9" t="s">
        <v>248</v>
      </c>
      <c r="B7" s="9"/>
      <c r="C7" s="9"/>
      <c r="D7" s="9"/>
      <c r="E7" s="9" t="s">
        <v>771</v>
      </c>
      <c r="F7" s="9"/>
      <c r="Q7" s="20">
        <v>744.8</v>
      </c>
    </row>
    <row r="8" spans="1:17" x14ac:dyDescent="0.35">
      <c r="A8" s="9"/>
      <c r="B8" s="9"/>
      <c r="C8" s="9"/>
      <c r="D8" s="9"/>
    </row>
    <row r="9" spans="1:17" x14ac:dyDescent="0.35">
      <c r="A9" s="9" t="s">
        <v>249</v>
      </c>
      <c r="B9" s="9"/>
      <c r="C9" s="9"/>
      <c r="D9" s="9"/>
      <c r="E9" s="9" t="s">
        <v>749</v>
      </c>
      <c r="F9" s="9"/>
      <c r="Q9" s="11">
        <v>539</v>
      </c>
    </row>
    <row r="10" spans="1:17" x14ac:dyDescent="0.35">
      <c r="A10" s="9" t="s">
        <v>256</v>
      </c>
      <c r="B10" s="9"/>
      <c r="C10" s="9"/>
      <c r="D10" s="9"/>
      <c r="E10" s="9" t="s">
        <v>768</v>
      </c>
      <c r="F10" s="9"/>
      <c r="Q10" s="11">
        <v>530</v>
      </c>
    </row>
    <row r="11" spans="1:17" x14ac:dyDescent="0.35">
      <c r="A11" s="9" t="s">
        <v>257</v>
      </c>
      <c r="B11" s="9"/>
      <c r="C11" s="9"/>
      <c r="D11" s="9"/>
      <c r="E11" s="9" t="s">
        <v>748</v>
      </c>
      <c r="F11" s="9"/>
      <c r="Q11" s="11">
        <v>526</v>
      </c>
    </row>
    <row r="12" spans="1:17" ht="12" customHeight="1" x14ac:dyDescent="0.35">
      <c r="A12" s="9"/>
      <c r="B12" s="9"/>
      <c r="C12" s="9"/>
      <c r="D12" s="9"/>
    </row>
    <row r="13" spans="1:17" x14ac:dyDescent="0.35">
      <c r="A13" s="9" t="s">
        <v>250</v>
      </c>
      <c r="B13" s="9"/>
      <c r="C13" s="9"/>
      <c r="D13" s="9"/>
      <c r="E13" s="9" t="s">
        <v>767</v>
      </c>
      <c r="F13" s="9"/>
      <c r="Q13" s="11">
        <v>488</v>
      </c>
    </row>
    <row r="14" spans="1:17" x14ac:dyDescent="0.35">
      <c r="A14" s="9" t="s">
        <v>689</v>
      </c>
      <c r="B14" s="9"/>
      <c r="C14" s="9"/>
      <c r="D14" s="9"/>
      <c r="E14" s="9"/>
      <c r="F14" s="9"/>
      <c r="Q14" s="11"/>
    </row>
    <row r="15" spans="1:17" x14ac:dyDescent="0.35">
      <c r="A15" s="9" t="s">
        <v>690</v>
      </c>
      <c r="B15" s="9"/>
      <c r="C15" s="9"/>
      <c r="D15" s="9"/>
      <c r="E15" s="9"/>
      <c r="F15" s="9"/>
      <c r="Q15" s="11"/>
    </row>
    <row r="16" spans="1:17" ht="9.75" customHeight="1" x14ac:dyDescent="0.35">
      <c r="A16" s="9"/>
      <c r="B16" s="9"/>
      <c r="C16" s="9"/>
      <c r="D16" s="9"/>
      <c r="E16" s="9"/>
      <c r="F16" s="9"/>
    </row>
    <row r="17" spans="1:17" s="12" customFormat="1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1">
        <v>1</v>
      </c>
      <c r="H17" s="11">
        <v>2</v>
      </c>
      <c r="I17" s="11">
        <v>3</v>
      </c>
      <c r="J17" s="11" t="s">
        <v>647</v>
      </c>
      <c r="K17" s="11">
        <v>1</v>
      </c>
      <c r="L17" s="11">
        <v>2</v>
      </c>
      <c r="M17" s="11">
        <v>3</v>
      </c>
      <c r="N17" s="11" t="s">
        <v>648</v>
      </c>
      <c r="O17" s="11" t="s">
        <v>252</v>
      </c>
      <c r="P17" s="11" t="s">
        <v>255</v>
      </c>
      <c r="Q17" s="11" t="s">
        <v>254</v>
      </c>
    </row>
    <row r="18" spans="1:17" ht="15" customHeight="1" x14ac:dyDescent="0.35">
      <c r="A18" s="4">
        <v>1</v>
      </c>
      <c r="B18" s="16">
        <v>424</v>
      </c>
      <c r="C18" s="17" t="s">
        <v>601</v>
      </c>
      <c r="D18" s="17" t="s">
        <v>364</v>
      </c>
      <c r="E18" s="16" t="s">
        <v>9</v>
      </c>
      <c r="F18" s="16" t="s">
        <v>217</v>
      </c>
      <c r="G18" s="5">
        <v>93</v>
      </c>
      <c r="H18" s="5">
        <v>91</v>
      </c>
      <c r="I18" s="5">
        <v>89</v>
      </c>
      <c r="J18" s="5">
        <f t="shared" ref="J18:J48" si="0">SUM(G18:I18)</f>
        <v>273</v>
      </c>
      <c r="K18" s="5">
        <v>97</v>
      </c>
      <c r="L18" s="5">
        <v>96</v>
      </c>
      <c r="M18" s="5">
        <v>96</v>
      </c>
      <c r="N18" s="5">
        <f t="shared" ref="N18:N48" si="1">SUM(K18:M18)</f>
        <v>289</v>
      </c>
      <c r="O18" s="5">
        <f t="shared" ref="O18:O48" si="2">SUM(N18,J18)</f>
        <v>562</v>
      </c>
      <c r="P18" s="18">
        <f t="shared" ref="P18:P25" si="3">SUM(Q18-O18)</f>
        <v>201</v>
      </c>
      <c r="Q18" s="18">
        <v>763</v>
      </c>
    </row>
    <row r="19" spans="1:17" ht="15" customHeight="1" x14ac:dyDescent="0.35">
      <c r="A19" s="4">
        <v>2</v>
      </c>
      <c r="B19" s="16">
        <v>260</v>
      </c>
      <c r="C19" s="17" t="s">
        <v>590</v>
      </c>
      <c r="D19" s="17" t="s">
        <v>468</v>
      </c>
      <c r="E19" s="16" t="s">
        <v>9</v>
      </c>
      <c r="F19" s="16" t="s">
        <v>216</v>
      </c>
      <c r="G19" s="5">
        <v>90</v>
      </c>
      <c r="H19" s="5">
        <v>89</v>
      </c>
      <c r="I19" s="5">
        <v>93</v>
      </c>
      <c r="J19" s="5">
        <f t="shared" si="0"/>
        <v>272</v>
      </c>
      <c r="K19" s="5">
        <f>46+45</f>
        <v>91</v>
      </c>
      <c r="L19" s="5">
        <f>48+46</f>
        <v>94</v>
      </c>
      <c r="M19" s="5">
        <f>48+46</f>
        <v>94</v>
      </c>
      <c r="N19" s="5">
        <f t="shared" si="1"/>
        <v>279</v>
      </c>
      <c r="O19" s="5">
        <f t="shared" si="2"/>
        <v>551</v>
      </c>
      <c r="P19" s="18">
        <f t="shared" si="3"/>
        <v>198.70000000000005</v>
      </c>
      <c r="Q19" s="18">
        <v>749.7</v>
      </c>
    </row>
    <row r="20" spans="1:17" ht="15" customHeight="1" x14ac:dyDescent="0.35">
      <c r="A20" s="4">
        <v>3</v>
      </c>
      <c r="B20" s="16">
        <v>170</v>
      </c>
      <c r="C20" s="17" t="s">
        <v>656</v>
      </c>
      <c r="D20" s="17" t="s">
        <v>657</v>
      </c>
      <c r="E20" s="16" t="s">
        <v>9</v>
      </c>
      <c r="F20" s="16" t="s">
        <v>208</v>
      </c>
      <c r="G20" s="5">
        <v>91</v>
      </c>
      <c r="H20" s="5">
        <v>92</v>
      </c>
      <c r="I20" s="5">
        <v>91</v>
      </c>
      <c r="J20" s="5">
        <f t="shared" si="0"/>
        <v>274</v>
      </c>
      <c r="K20" s="5">
        <f>46+43</f>
        <v>89</v>
      </c>
      <c r="L20" s="5">
        <f>45+48</f>
        <v>93</v>
      </c>
      <c r="M20" s="5">
        <f>48+45</f>
        <v>93</v>
      </c>
      <c r="N20" s="5">
        <f t="shared" si="1"/>
        <v>275</v>
      </c>
      <c r="O20" s="5">
        <f t="shared" si="2"/>
        <v>549</v>
      </c>
      <c r="P20" s="18">
        <f t="shared" si="3"/>
        <v>195.79999999999995</v>
      </c>
      <c r="Q20" s="18">
        <v>744.8</v>
      </c>
    </row>
    <row r="21" spans="1:17" ht="15" customHeight="1" x14ac:dyDescent="0.35">
      <c r="A21" s="4">
        <v>4</v>
      </c>
      <c r="B21" s="16">
        <v>261</v>
      </c>
      <c r="C21" s="17" t="s">
        <v>591</v>
      </c>
      <c r="D21" s="17" t="s">
        <v>592</v>
      </c>
      <c r="E21" s="16" t="s">
        <v>9</v>
      </c>
      <c r="F21" s="16" t="s">
        <v>224</v>
      </c>
      <c r="G21" s="5">
        <v>88</v>
      </c>
      <c r="H21" s="5">
        <v>91</v>
      </c>
      <c r="I21" s="5">
        <v>91</v>
      </c>
      <c r="J21" s="5">
        <f t="shared" si="0"/>
        <v>270</v>
      </c>
      <c r="K21" s="5">
        <f>47+44</f>
        <v>91</v>
      </c>
      <c r="L21" s="5">
        <f>40+46</f>
        <v>86</v>
      </c>
      <c r="M21" s="5">
        <f>44+48</f>
        <v>92</v>
      </c>
      <c r="N21" s="5">
        <f t="shared" si="1"/>
        <v>269</v>
      </c>
      <c r="O21" s="5">
        <f t="shared" si="2"/>
        <v>539</v>
      </c>
      <c r="P21" s="18">
        <f t="shared" si="3"/>
        <v>196.20000000000005</v>
      </c>
      <c r="Q21" s="18">
        <v>735.2</v>
      </c>
    </row>
    <row r="22" spans="1:17" ht="15" customHeight="1" x14ac:dyDescent="0.35">
      <c r="A22" s="4">
        <v>5</v>
      </c>
      <c r="B22" s="16">
        <v>416</v>
      </c>
      <c r="C22" s="17" t="s">
        <v>362</v>
      </c>
      <c r="D22" s="17" t="s">
        <v>359</v>
      </c>
      <c r="E22" s="16" t="s">
        <v>9</v>
      </c>
      <c r="F22" s="16" t="s">
        <v>227</v>
      </c>
      <c r="G22" s="5">
        <v>93</v>
      </c>
      <c r="H22" s="5">
        <v>95</v>
      </c>
      <c r="I22" s="5">
        <v>95</v>
      </c>
      <c r="J22" s="5">
        <f t="shared" si="0"/>
        <v>283</v>
      </c>
      <c r="K22" s="5">
        <v>89</v>
      </c>
      <c r="L22" s="5">
        <v>91</v>
      </c>
      <c r="M22" s="5">
        <v>86</v>
      </c>
      <c r="N22" s="5">
        <f t="shared" si="1"/>
        <v>266</v>
      </c>
      <c r="O22" s="5">
        <f t="shared" si="2"/>
        <v>549</v>
      </c>
      <c r="P22" s="18">
        <f t="shared" si="3"/>
        <v>183</v>
      </c>
      <c r="Q22" s="18">
        <v>732</v>
      </c>
    </row>
    <row r="23" spans="1:17" ht="15" customHeight="1" x14ac:dyDescent="0.35">
      <c r="A23" s="4">
        <v>6</v>
      </c>
      <c r="B23" s="16">
        <v>165</v>
      </c>
      <c r="C23" s="17" t="s">
        <v>583</v>
      </c>
      <c r="D23" s="17" t="s">
        <v>300</v>
      </c>
      <c r="E23" s="16" t="s">
        <v>6</v>
      </c>
      <c r="F23" s="16" t="s">
        <v>221</v>
      </c>
      <c r="G23" s="5">
        <v>87</v>
      </c>
      <c r="H23" s="5">
        <v>90</v>
      </c>
      <c r="I23" s="5">
        <v>90</v>
      </c>
      <c r="J23" s="5">
        <f t="shared" si="0"/>
        <v>267</v>
      </c>
      <c r="K23" s="5">
        <v>94</v>
      </c>
      <c r="L23" s="5">
        <v>84</v>
      </c>
      <c r="M23" s="5">
        <v>94</v>
      </c>
      <c r="N23" s="5">
        <f t="shared" si="1"/>
        <v>272</v>
      </c>
      <c r="O23" s="5">
        <f t="shared" si="2"/>
        <v>539</v>
      </c>
      <c r="P23" s="18">
        <f t="shared" si="3"/>
        <v>191.70000000000005</v>
      </c>
      <c r="Q23" s="18">
        <v>730.7</v>
      </c>
    </row>
    <row r="24" spans="1:17" ht="15" customHeight="1" x14ac:dyDescent="0.35">
      <c r="A24" s="4">
        <v>7</v>
      </c>
      <c r="B24" s="16">
        <v>249</v>
      </c>
      <c r="C24" s="17" t="s">
        <v>588</v>
      </c>
      <c r="D24" s="17" t="s">
        <v>367</v>
      </c>
      <c r="E24" s="16" t="s">
        <v>9</v>
      </c>
      <c r="F24" s="16" t="s">
        <v>208</v>
      </c>
      <c r="G24" s="5">
        <v>85</v>
      </c>
      <c r="H24" s="5">
        <v>94</v>
      </c>
      <c r="I24" s="5">
        <v>92</v>
      </c>
      <c r="J24" s="5">
        <f t="shared" si="0"/>
        <v>271</v>
      </c>
      <c r="K24" s="5">
        <v>82</v>
      </c>
      <c r="L24" s="5">
        <v>95</v>
      </c>
      <c r="M24" s="5">
        <v>92</v>
      </c>
      <c r="N24" s="5">
        <f t="shared" si="1"/>
        <v>269</v>
      </c>
      <c r="O24" s="5">
        <f t="shared" si="2"/>
        <v>540</v>
      </c>
      <c r="P24" s="18">
        <f t="shared" si="3"/>
        <v>187.5</v>
      </c>
      <c r="Q24" s="18">
        <v>727.5</v>
      </c>
    </row>
    <row r="25" spans="1:17" ht="15" customHeight="1" x14ac:dyDescent="0.35">
      <c r="A25" s="4">
        <v>8</v>
      </c>
      <c r="B25" s="16">
        <v>228</v>
      </c>
      <c r="C25" s="17" t="s">
        <v>585</v>
      </c>
      <c r="D25" s="17" t="s">
        <v>508</v>
      </c>
      <c r="E25" s="16" t="s">
        <v>9</v>
      </c>
      <c r="F25" s="16" t="s">
        <v>214</v>
      </c>
      <c r="G25" s="5">
        <v>90</v>
      </c>
      <c r="H25" s="5">
        <v>92</v>
      </c>
      <c r="I25" s="5">
        <v>91</v>
      </c>
      <c r="J25" s="5">
        <f t="shared" si="0"/>
        <v>273</v>
      </c>
      <c r="K25" s="5">
        <v>89</v>
      </c>
      <c r="L25" s="5">
        <v>91</v>
      </c>
      <c r="M25" s="5">
        <v>90</v>
      </c>
      <c r="N25" s="5">
        <f t="shared" si="1"/>
        <v>270</v>
      </c>
      <c r="O25" s="5">
        <f t="shared" si="2"/>
        <v>543</v>
      </c>
      <c r="P25" s="18">
        <f t="shared" si="3"/>
        <v>179.60000000000002</v>
      </c>
      <c r="Q25" s="18">
        <v>722.6</v>
      </c>
    </row>
    <row r="26" spans="1:17" x14ac:dyDescent="0.35">
      <c r="A26" s="4">
        <v>9</v>
      </c>
      <c r="B26" s="16">
        <v>155</v>
      </c>
      <c r="C26" s="17" t="s">
        <v>580</v>
      </c>
      <c r="D26" s="17" t="s">
        <v>581</v>
      </c>
      <c r="E26" s="16" t="s">
        <v>9</v>
      </c>
      <c r="F26" s="16" t="s">
        <v>217</v>
      </c>
      <c r="G26" s="5">
        <v>90</v>
      </c>
      <c r="H26" s="5">
        <v>87</v>
      </c>
      <c r="I26" s="5">
        <v>90</v>
      </c>
      <c r="J26" s="5">
        <f t="shared" si="0"/>
        <v>267</v>
      </c>
      <c r="K26" s="5">
        <v>88</v>
      </c>
      <c r="L26" s="5">
        <v>93</v>
      </c>
      <c r="M26" s="5">
        <v>89</v>
      </c>
      <c r="N26" s="5">
        <f t="shared" si="1"/>
        <v>270</v>
      </c>
      <c r="O26" s="5">
        <f t="shared" si="2"/>
        <v>537</v>
      </c>
    </row>
    <row r="27" spans="1:17" x14ac:dyDescent="0.35">
      <c r="A27" s="4">
        <v>10</v>
      </c>
      <c r="B27" s="16">
        <v>343</v>
      </c>
      <c r="C27" s="17" t="s">
        <v>595</v>
      </c>
      <c r="D27" s="17" t="s">
        <v>468</v>
      </c>
      <c r="E27" s="16" t="s">
        <v>9</v>
      </c>
      <c r="F27" s="16" t="s">
        <v>208</v>
      </c>
      <c r="G27" s="5">
        <v>89</v>
      </c>
      <c r="H27" s="5">
        <v>88</v>
      </c>
      <c r="I27" s="5">
        <v>92</v>
      </c>
      <c r="J27" s="5">
        <f t="shared" si="0"/>
        <v>269</v>
      </c>
      <c r="K27" s="5">
        <f>41+49</f>
        <v>90</v>
      </c>
      <c r="L27" s="5">
        <f>48+45</f>
        <v>93</v>
      </c>
      <c r="M27" s="5">
        <f>42+42</f>
        <v>84</v>
      </c>
      <c r="N27" s="5">
        <f t="shared" si="1"/>
        <v>267</v>
      </c>
      <c r="O27" s="5">
        <f t="shared" si="2"/>
        <v>536</v>
      </c>
    </row>
    <row r="28" spans="1:17" x14ac:dyDescent="0.35">
      <c r="A28" s="4">
        <v>11</v>
      </c>
      <c r="B28" s="16">
        <v>332</v>
      </c>
      <c r="C28" s="17" t="s">
        <v>594</v>
      </c>
      <c r="D28" s="17" t="s">
        <v>410</v>
      </c>
      <c r="E28" s="16" t="s">
        <v>9</v>
      </c>
      <c r="F28" s="16" t="s">
        <v>232</v>
      </c>
      <c r="G28" s="5">
        <v>89</v>
      </c>
      <c r="H28" s="5">
        <v>94</v>
      </c>
      <c r="I28" s="5">
        <v>88</v>
      </c>
      <c r="J28" s="5">
        <f t="shared" si="0"/>
        <v>271</v>
      </c>
      <c r="K28" s="5">
        <v>89</v>
      </c>
      <c r="L28" s="5">
        <v>86</v>
      </c>
      <c r="M28" s="5">
        <v>88</v>
      </c>
      <c r="N28" s="5">
        <f t="shared" si="1"/>
        <v>263</v>
      </c>
      <c r="O28" s="5">
        <f t="shared" si="2"/>
        <v>534</v>
      </c>
      <c r="P28" s="18"/>
      <c r="Q28" s="18"/>
    </row>
    <row r="29" spans="1:17" x14ac:dyDescent="0.35">
      <c r="A29" s="4">
        <v>12</v>
      </c>
      <c r="B29" s="16">
        <v>149</v>
      </c>
      <c r="C29" s="17" t="s">
        <v>655</v>
      </c>
      <c r="D29" s="17" t="s">
        <v>492</v>
      </c>
      <c r="E29" s="16" t="s">
        <v>9</v>
      </c>
      <c r="F29" s="16" t="s">
        <v>211</v>
      </c>
      <c r="G29" s="5">
        <v>83</v>
      </c>
      <c r="H29" s="5">
        <v>88</v>
      </c>
      <c r="I29" s="5">
        <v>92</v>
      </c>
      <c r="J29" s="5">
        <f t="shared" si="0"/>
        <v>263</v>
      </c>
      <c r="K29" s="5">
        <v>90</v>
      </c>
      <c r="L29" s="5">
        <v>87</v>
      </c>
      <c r="M29" s="5">
        <v>93</v>
      </c>
      <c r="N29" s="5">
        <f t="shared" si="1"/>
        <v>270</v>
      </c>
      <c r="O29" s="5">
        <f t="shared" si="2"/>
        <v>533</v>
      </c>
      <c r="P29" s="18"/>
      <c r="Q29" s="18"/>
    </row>
    <row r="30" spans="1:17" x14ac:dyDescent="0.35">
      <c r="A30" s="4">
        <v>13</v>
      </c>
      <c r="B30" s="16">
        <v>370</v>
      </c>
      <c r="C30" s="17" t="s">
        <v>658</v>
      </c>
      <c r="D30" s="17" t="s">
        <v>320</v>
      </c>
      <c r="E30" s="16" t="s">
        <v>6</v>
      </c>
      <c r="F30" s="16" t="s">
        <v>333</v>
      </c>
      <c r="G30" s="5">
        <v>88</v>
      </c>
      <c r="H30" s="5">
        <v>91</v>
      </c>
      <c r="I30" s="5">
        <v>87</v>
      </c>
      <c r="J30" s="5">
        <f t="shared" si="0"/>
        <v>266</v>
      </c>
      <c r="K30" s="5">
        <v>88</v>
      </c>
      <c r="L30" s="5">
        <v>91</v>
      </c>
      <c r="M30" s="5">
        <v>85</v>
      </c>
      <c r="N30" s="5">
        <f t="shared" si="1"/>
        <v>264</v>
      </c>
      <c r="O30" s="5">
        <f t="shared" si="2"/>
        <v>530</v>
      </c>
      <c r="P30" s="18"/>
      <c r="Q30" s="18"/>
    </row>
    <row r="31" spans="1:17" x14ac:dyDescent="0.35">
      <c r="A31" s="4">
        <v>14</v>
      </c>
      <c r="B31" s="16">
        <v>246</v>
      </c>
      <c r="C31" s="17" t="s">
        <v>586</v>
      </c>
      <c r="D31" s="17" t="s">
        <v>587</v>
      </c>
      <c r="E31" s="16" t="s">
        <v>6</v>
      </c>
      <c r="F31" s="16" t="s">
        <v>218</v>
      </c>
      <c r="G31" s="5">
        <v>92</v>
      </c>
      <c r="H31" s="5">
        <v>88</v>
      </c>
      <c r="I31" s="5">
        <v>88</v>
      </c>
      <c r="J31" s="5">
        <f t="shared" si="0"/>
        <v>268</v>
      </c>
      <c r="K31" s="5">
        <v>91</v>
      </c>
      <c r="L31" s="5">
        <v>80</v>
      </c>
      <c r="M31" s="5">
        <v>87</v>
      </c>
      <c r="N31" s="5">
        <f t="shared" si="1"/>
        <v>258</v>
      </c>
      <c r="O31" s="5">
        <f t="shared" si="2"/>
        <v>526</v>
      </c>
    </row>
    <row r="32" spans="1:17" x14ac:dyDescent="0.35">
      <c r="A32" s="4">
        <v>15</v>
      </c>
      <c r="B32" s="16">
        <v>120</v>
      </c>
      <c r="C32" s="17" t="s">
        <v>578</v>
      </c>
      <c r="D32" s="17" t="s">
        <v>579</v>
      </c>
      <c r="E32" s="16" t="s">
        <v>9</v>
      </c>
      <c r="F32" s="16" t="s">
        <v>415</v>
      </c>
      <c r="G32" s="5">
        <v>86</v>
      </c>
      <c r="H32" s="5">
        <v>81</v>
      </c>
      <c r="I32" s="5">
        <v>90</v>
      </c>
      <c r="J32" s="5">
        <f t="shared" si="0"/>
        <v>257</v>
      </c>
      <c r="K32" s="5">
        <v>81</v>
      </c>
      <c r="L32" s="5">
        <v>93</v>
      </c>
      <c r="M32" s="5">
        <v>93</v>
      </c>
      <c r="N32" s="5">
        <f t="shared" si="1"/>
        <v>267</v>
      </c>
      <c r="O32" s="5">
        <f t="shared" si="2"/>
        <v>524</v>
      </c>
      <c r="P32" s="18"/>
      <c r="Q32" s="18"/>
    </row>
    <row r="33" spans="1:17" x14ac:dyDescent="0.35">
      <c r="A33" s="4">
        <v>16</v>
      </c>
      <c r="B33" s="16">
        <v>163</v>
      </c>
      <c r="C33" s="17" t="s">
        <v>582</v>
      </c>
      <c r="D33" s="17" t="s">
        <v>316</v>
      </c>
      <c r="E33" s="16" t="s">
        <v>6</v>
      </c>
      <c r="F33" s="16" t="s">
        <v>218</v>
      </c>
      <c r="G33" s="5">
        <v>94</v>
      </c>
      <c r="H33" s="5">
        <v>87</v>
      </c>
      <c r="I33" s="5">
        <v>91</v>
      </c>
      <c r="J33" s="5">
        <f t="shared" si="0"/>
        <v>272</v>
      </c>
      <c r="K33" s="5">
        <f>38+42</f>
        <v>80</v>
      </c>
      <c r="L33" s="5">
        <f>47+40</f>
        <v>87</v>
      </c>
      <c r="M33" s="5">
        <f>44+41</f>
        <v>85</v>
      </c>
      <c r="N33" s="5">
        <f t="shared" si="1"/>
        <v>252</v>
      </c>
      <c r="O33" s="5">
        <f t="shared" si="2"/>
        <v>524</v>
      </c>
      <c r="P33" s="18"/>
      <c r="Q33" s="18"/>
    </row>
    <row r="34" spans="1:17" x14ac:dyDescent="0.35">
      <c r="A34" s="4">
        <v>17</v>
      </c>
      <c r="B34" s="16">
        <v>368</v>
      </c>
      <c r="C34" s="17" t="s">
        <v>598</v>
      </c>
      <c r="D34" s="17" t="s">
        <v>599</v>
      </c>
      <c r="E34" s="16" t="s">
        <v>9</v>
      </c>
      <c r="F34" s="16" t="s">
        <v>232</v>
      </c>
      <c r="G34" s="5">
        <v>90</v>
      </c>
      <c r="H34" s="5">
        <v>84</v>
      </c>
      <c r="I34" s="5">
        <v>87</v>
      </c>
      <c r="J34" s="5">
        <f t="shared" si="0"/>
        <v>261</v>
      </c>
      <c r="K34" s="5">
        <f>44+43</f>
        <v>87</v>
      </c>
      <c r="L34" s="5">
        <f>46+45</f>
        <v>91</v>
      </c>
      <c r="M34" s="5">
        <f>43+40</f>
        <v>83</v>
      </c>
      <c r="N34" s="5">
        <f t="shared" si="1"/>
        <v>261</v>
      </c>
      <c r="O34" s="5">
        <f t="shared" si="2"/>
        <v>522</v>
      </c>
    </row>
    <row r="35" spans="1:17" x14ac:dyDescent="0.35">
      <c r="A35" s="4">
        <v>18</v>
      </c>
      <c r="B35" s="16">
        <v>199</v>
      </c>
      <c r="C35" s="17" t="s">
        <v>584</v>
      </c>
      <c r="D35" s="17" t="s">
        <v>381</v>
      </c>
      <c r="E35" s="16" t="s">
        <v>9</v>
      </c>
      <c r="F35" s="16" t="s">
        <v>208</v>
      </c>
      <c r="G35" s="5">
        <v>91</v>
      </c>
      <c r="H35" s="5">
        <v>83</v>
      </c>
      <c r="I35" s="5">
        <v>88</v>
      </c>
      <c r="J35" s="5">
        <f t="shared" si="0"/>
        <v>262</v>
      </c>
      <c r="K35" s="5">
        <f>42+42</f>
        <v>84</v>
      </c>
      <c r="L35" s="5">
        <f>47+41</f>
        <v>88</v>
      </c>
      <c r="M35" s="5">
        <f>47+41</f>
        <v>88</v>
      </c>
      <c r="N35" s="5">
        <f t="shared" si="1"/>
        <v>260</v>
      </c>
      <c r="O35" s="5">
        <f t="shared" si="2"/>
        <v>522</v>
      </c>
      <c r="P35" s="18"/>
      <c r="Q35" s="18"/>
    </row>
    <row r="36" spans="1:17" x14ac:dyDescent="0.35">
      <c r="A36" s="4">
        <v>19</v>
      </c>
      <c r="B36" s="16">
        <v>248</v>
      </c>
      <c r="C36" s="17" t="s">
        <v>588</v>
      </c>
      <c r="D36" s="17" t="s">
        <v>399</v>
      </c>
      <c r="E36" s="16" t="s">
        <v>6</v>
      </c>
      <c r="F36" s="16" t="s">
        <v>208</v>
      </c>
      <c r="G36" s="5">
        <v>82</v>
      </c>
      <c r="H36" s="5">
        <v>87</v>
      </c>
      <c r="I36" s="5">
        <v>85</v>
      </c>
      <c r="J36" s="5">
        <f t="shared" si="0"/>
        <v>254</v>
      </c>
      <c r="K36" s="5">
        <f>40+40</f>
        <v>80</v>
      </c>
      <c r="L36" s="5">
        <f>48+42</f>
        <v>90</v>
      </c>
      <c r="M36" s="5">
        <f>47+45</f>
        <v>92</v>
      </c>
      <c r="N36" s="5">
        <f t="shared" si="1"/>
        <v>262</v>
      </c>
      <c r="O36" s="5">
        <f t="shared" si="2"/>
        <v>516</v>
      </c>
      <c r="P36" s="18"/>
      <c r="Q36" s="18"/>
    </row>
    <row r="37" spans="1:17" x14ac:dyDescent="0.35">
      <c r="A37" s="4">
        <v>20</v>
      </c>
      <c r="B37" s="16" t="s">
        <v>765</v>
      </c>
      <c r="C37" s="17" t="s">
        <v>602</v>
      </c>
      <c r="D37" s="17" t="s">
        <v>454</v>
      </c>
      <c r="E37" s="16" t="s">
        <v>9</v>
      </c>
      <c r="F37" s="16" t="s">
        <v>218</v>
      </c>
      <c r="G37" s="5">
        <v>81</v>
      </c>
      <c r="H37" s="5">
        <v>80</v>
      </c>
      <c r="I37" s="5">
        <v>92</v>
      </c>
      <c r="J37" s="5">
        <f t="shared" si="0"/>
        <v>253</v>
      </c>
      <c r="K37" s="5">
        <v>86</v>
      </c>
      <c r="L37" s="5">
        <v>83</v>
      </c>
      <c r="M37" s="5">
        <v>91</v>
      </c>
      <c r="N37" s="5">
        <f t="shared" si="1"/>
        <v>260</v>
      </c>
      <c r="O37" s="5">
        <f t="shared" si="2"/>
        <v>513</v>
      </c>
    </row>
    <row r="38" spans="1:17" x14ac:dyDescent="0.35">
      <c r="A38" s="4">
        <v>21</v>
      </c>
      <c r="B38" s="16">
        <v>360</v>
      </c>
      <c r="C38" s="17" t="s">
        <v>597</v>
      </c>
      <c r="D38" s="17" t="s">
        <v>460</v>
      </c>
      <c r="E38" s="16" t="s">
        <v>9</v>
      </c>
      <c r="F38" s="16" t="s">
        <v>231</v>
      </c>
      <c r="G38" s="5">
        <v>84</v>
      </c>
      <c r="H38" s="5">
        <v>85</v>
      </c>
      <c r="I38" s="5">
        <v>79</v>
      </c>
      <c r="J38" s="5">
        <f t="shared" si="0"/>
        <v>248</v>
      </c>
      <c r="K38" s="5">
        <v>88</v>
      </c>
      <c r="L38" s="5">
        <v>87</v>
      </c>
      <c r="M38" s="5">
        <v>87</v>
      </c>
      <c r="N38" s="5">
        <f t="shared" si="1"/>
        <v>262</v>
      </c>
      <c r="O38" s="5">
        <f t="shared" si="2"/>
        <v>510</v>
      </c>
    </row>
    <row r="39" spans="1:17" x14ac:dyDescent="0.35">
      <c r="A39" s="4">
        <v>22</v>
      </c>
      <c r="B39" s="16">
        <v>423</v>
      </c>
      <c r="C39" s="17" t="s">
        <v>600</v>
      </c>
      <c r="D39" s="17" t="s">
        <v>492</v>
      </c>
      <c r="E39" s="16" t="s">
        <v>9</v>
      </c>
      <c r="F39" s="16" t="s">
        <v>216</v>
      </c>
      <c r="G39" s="5">
        <v>74</v>
      </c>
      <c r="H39" s="5">
        <v>83</v>
      </c>
      <c r="I39" s="5">
        <v>89</v>
      </c>
      <c r="J39" s="5">
        <f t="shared" si="0"/>
        <v>246</v>
      </c>
      <c r="K39" s="5">
        <v>88</v>
      </c>
      <c r="L39" s="5">
        <v>92</v>
      </c>
      <c r="M39" s="5">
        <v>82</v>
      </c>
      <c r="N39" s="5">
        <f t="shared" si="1"/>
        <v>262</v>
      </c>
      <c r="O39" s="5">
        <f t="shared" si="2"/>
        <v>508</v>
      </c>
    </row>
    <row r="40" spans="1:17" x14ac:dyDescent="0.35">
      <c r="A40" s="4">
        <v>23</v>
      </c>
      <c r="B40" s="16">
        <v>363</v>
      </c>
      <c r="C40" s="17" t="s">
        <v>564</v>
      </c>
      <c r="D40" s="17" t="s">
        <v>304</v>
      </c>
      <c r="E40" s="16" t="s">
        <v>9</v>
      </c>
      <c r="F40" s="16" t="s">
        <v>219</v>
      </c>
      <c r="G40" s="5">
        <v>80</v>
      </c>
      <c r="H40" s="5">
        <v>79</v>
      </c>
      <c r="I40" s="5">
        <v>83</v>
      </c>
      <c r="J40" s="5">
        <f t="shared" si="0"/>
        <v>242</v>
      </c>
      <c r="K40" s="5">
        <f>41+41</f>
        <v>82</v>
      </c>
      <c r="L40" s="5">
        <f>43+43</f>
        <v>86</v>
      </c>
      <c r="M40" s="5">
        <f>42+40</f>
        <v>82</v>
      </c>
      <c r="N40" s="5">
        <f t="shared" si="1"/>
        <v>250</v>
      </c>
      <c r="O40" s="5">
        <f t="shared" si="2"/>
        <v>492</v>
      </c>
      <c r="P40" s="18"/>
      <c r="Q40" s="18"/>
    </row>
    <row r="41" spans="1:17" x14ac:dyDescent="0.35">
      <c r="A41" s="4">
        <v>24</v>
      </c>
      <c r="B41" s="16">
        <v>359</v>
      </c>
      <c r="C41" s="17" t="s">
        <v>596</v>
      </c>
      <c r="D41" s="17" t="s">
        <v>587</v>
      </c>
      <c r="E41" s="16" t="s">
        <v>9</v>
      </c>
      <c r="F41" s="16" t="s">
        <v>415</v>
      </c>
      <c r="G41" s="5">
        <v>85</v>
      </c>
      <c r="H41" s="5">
        <v>93</v>
      </c>
      <c r="I41" s="5">
        <v>89</v>
      </c>
      <c r="J41" s="5">
        <f t="shared" si="0"/>
        <v>267</v>
      </c>
      <c r="K41" s="5">
        <v>93</v>
      </c>
      <c r="L41" s="5">
        <v>46</v>
      </c>
      <c r="M41" s="5">
        <v>86</v>
      </c>
      <c r="N41" s="5">
        <f t="shared" si="1"/>
        <v>225</v>
      </c>
      <c r="O41" s="5">
        <f t="shared" si="2"/>
        <v>492</v>
      </c>
    </row>
    <row r="42" spans="1:17" x14ac:dyDescent="0.35">
      <c r="A42" s="4">
        <v>25</v>
      </c>
      <c r="B42" s="16">
        <v>101</v>
      </c>
      <c r="C42" s="17" t="s">
        <v>577</v>
      </c>
      <c r="D42" s="17" t="s">
        <v>440</v>
      </c>
      <c r="E42" s="16" t="s">
        <v>6</v>
      </c>
      <c r="F42" s="16" t="s">
        <v>218</v>
      </c>
      <c r="G42" s="5">
        <v>80</v>
      </c>
      <c r="H42" s="5">
        <v>82</v>
      </c>
      <c r="I42" s="5">
        <v>73</v>
      </c>
      <c r="J42" s="5">
        <f t="shared" si="0"/>
        <v>235</v>
      </c>
      <c r="K42" s="5">
        <v>81</v>
      </c>
      <c r="L42" s="5">
        <v>88</v>
      </c>
      <c r="M42" s="5">
        <v>84</v>
      </c>
      <c r="N42" s="5">
        <f t="shared" si="1"/>
        <v>253</v>
      </c>
      <c r="O42" s="5">
        <f t="shared" si="2"/>
        <v>488</v>
      </c>
    </row>
    <row r="43" spans="1:17" x14ac:dyDescent="0.35">
      <c r="A43" s="4">
        <v>26</v>
      </c>
      <c r="B43" s="16">
        <v>437</v>
      </c>
      <c r="C43" s="17" t="s">
        <v>661</v>
      </c>
      <c r="D43" s="17" t="s">
        <v>662</v>
      </c>
      <c r="E43" s="16" t="s">
        <v>13</v>
      </c>
      <c r="F43" s="16" t="s">
        <v>218</v>
      </c>
      <c r="G43" s="5">
        <v>78</v>
      </c>
      <c r="H43" s="5">
        <v>86</v>
      </c>
      <c r="I43" s="5">
        <v>77</v>
      </c>
      <c r="J43" s="5">
        <f t="shared" si="0"/>
        <v>241</v>
      </c>
      <c r="K43" s="5">
        <v>84</v>
      </c>
      <c r="L43" s="5">
        <v>75</v>
      </c>
      <c r="M43" s="5">
        <v>88</v>
      </c>
      <c r="N43" s="5">
        <f t="shared" si="1"/>
        <v>247</v>
      </c>
      <c r="O43" s="5">
        <f t="shared" si="2"/>
        <v>488</v>
      </c>
    </row>
    <row r="44" spans="1:17" x14ac:dyDescent="0.35">
      <c r="A44" s="4">
        <v>27</v>
      </c>
      <c r="B44" s="16">
        <v>137</v>
      </c>
      <c r="C44" s="17" t="s">
        <v>459</v>
      </c>
      <c r="D44" s="17" t="s">
        <v>460</v>
      </c>
      <c r="E44" s="16" t="s">
        <v>6</v>
      </c>
      <c r="F44" s="16" t="s">
        <v>227</v>
      </c>
      <c r="G44" s="5">
        <v>84</v>
      </c>
      <c r="H44" s="5">
        <v>77</v>
      </c>
      <c r="I44" s="5">
        <v>83</v>
      </c>
      <c r="J44" s="5">
        <f t="shared" si="0"/>
        <v>244</v>
      </c>
      <c r="K44" s="5">
        <f>40+35</f>
        <v>75</v>
      </c>
      <c r="L44" s="5">
        <f>39+41</f>
        <v>80</v>
      </c>
      <c r="M44" s="5">
        <f>38+39</f>
        <v>77</v>
      </c>
      <c r="N44" s="5">
        <f t="shared" si="1"/>
        <v>232</v>
      </c>
      <c r="O44" s="5">
        <f t="shared" si="2"/>
        <v>476</v>
      </c>
      <c r="P44" s="18"/>
      <c r="Q44" s="18"/>
    </row>
    <row r="45" spans="1:17" x14ac:dyDescent="0.35">
      <c r="A45" s="4">
        <v>28</v>
      </c>
      <c r="B45" s="16">
        <v>130</v>
      </c>
      <c r="C45" s="17" t="s">
        <v>519</v>
      </c>
      <c r="D45" s="17" t="s">
        <v>345</v>
      </c>
      <c r="E45" s="16" t="s">
        <v>6</v>
      </c>
      <c r="F45" s="16" t="s">
        <v>219</v>
      </c>
      <c r="G45" s="5">
        <v>77</v>
      </c>
      <c r="H45" s="5">
        <v>78</v>
      </c>
      <c r="I45" s="5">
        <v>79</v>
      </c>
      <c r="J45" s="5">
        <f t="shared" si="0"/>
        <v>234</v>
      </c>
      <c r="K45" s="5">
        <v>76</v>
      </c>
      <c r="L45" s="5">
        <v>72</v>
      </c>
      <c r="M45" s="5">
        <v>82</v>
      </c>
      <c r="N45" s="5">
        <f t="shared" si="1"/>
        <v>230</v>
      </c>
      <c r="O45" s="5">
        <f t="shared" si="2"/>
        <v>464</v>
      </c>
      <c r="P45" s="18"/>
      <c r="Q45" s="18"/>
    </row>
    <row r="46" spans="1:17" x14ac:dyDescent="0.35">
      <c r="A46" s="4">
        <v>29</v>
      </c>
      <c r="B46" s="16">
        <v>427</v>
      </c>
      <c r="C46" s="17" t="s">
        <v>659</v>
      </c>
      <c r="D46" s="17" t="s">
        <v>660</v>
      </c>
      <c r="E46" s="16" t="s">
        <v>9</v>
      </c>
      <c r="F46" s="16" t="s">
        <v>233</v>
      </c>
      <c r="G46" s="5">
        <v>73</v>
      </c>
      <c r="H46" s="5">
        <v>70</v>
      </c>
      <c r="I46" s="5">
        <v>78</v>
      </c>
      <c r="J46" s="5">
        <f t="shared" si="0"/>
        <v>221</v>
      </c>
      <c r="K46" s="5">
        <v>81</v>
      </c>
      <c r="L46" s="5">
        <v>82</v>
      </c>
      <c r="M46" s="5">
        <v>76</v>
      </c>
      <c r="N46" s="5">
        <f t="shared" si="1"/>
        <v>239</v>
      </c>
      <c r="O46" s="5">
        <f t="shared" si="2"/>
        <v>460</v>
      </c>
    </row>
    <row r="47" spans="1:17" x14ac:dyDescent="0.35">
      <c r="A47" s="4">
        <v>30</v>
      </c>
      <c r="B47" s="16">
        <v>298</v>
      </c>
      <c r="C47" s="17" t="s">
        <v>593</v>
      </c>
      <c r="D47" s="17" t="s">
        <v>367</v>
      </c>
      <c r="E47" s="16" t="s">
        <v>9</v>
      </c>
      <c r="F47" s="16" t="s">
        <v>231</v>
      </c>
      <c r="G47" s="5">
        <v>70</v>
      </c>
      <c r="H47" s="5">
        <v>72</v>
      </c>
      <c r="I47" s="5">
        <v>79</v>
      </c>
      <c r="J47" s="5">
        <f t="shared" si="0"/>
        <v>221</v>
      </c>
      <c r="K47" s="5">
        <f>23+21</f>
        <v>44</v>
      </c>
      <c r="L47" s="5">
        <f>36+33</f>
        <v>69</v>
      </c>
      <c r="M47" s="5">
        <f>34+33</f>
        <v>67</v>
      </c>
      <c r="N47" s="5">
        <f t="shared" si="1"/>
        <v>180</v>
      </c>
      <c r="O47" s="5">
        <f t="shared" si="2"/>
        <v>401</v>
      </c>
    </row>
    <row r="48" spans="1:17" x14ac:dyDescent="0.35">
      <c r="A48" s="4">
        <v>31</v>
      </c>
      <c r="B48" s="16">
        <v>251</v>
      </c>
      <c r="C48" s="17" t="s">
        <v>589</v>
      </c>
      <c r="D48" s="17" t="s">
        <v>452</v>
      </c>
      <c r="E48" s="16" t="s">
        <v>6</v>
      </c>
      <c r="F48" s="16" t="s">
        <v>415</v>
      </c>
      <c r="G48" s="5">
        <v>79</v>
      </c>
      <c r="H48" s="5">
        <v>74</v>
      </c>
      <c r="I48" s="5">
        <v>36</v>
      </c>
      <c r="J48" s="5">
        <f t="shared" si="0"/>
        <v>189</v>
      </c>
      <c r="K48" s="5">
        <v>73</v>
      </c>
      <c r="L48" s="5">
        <v>59</v>
      </c>
      <c r="M48" s="5">
        <v>74</v>
      </c>
      <c r="N48" s="5">
        <f t="shared" si="1"/>
        <v>206</v>
      </c>
      <c r="O48" s="5">
        <f t="shared" si="2"/>
        <v>395</v>
      </c>
      <c r="P48" s="18"/>
      <c r="Q48" s="18"/>
    </row>
    <row r="50" spans="2:2" x14ac:dyDescent="0.35">
      <c r="B50" s="10" t="s">
        <v>766</v>
      </c>
    </row>
  </sheetData>
  <phoneticPr fontId="4" type="noConversion"/>
  <conditionalFormatting sqref="G1:N7 G9:N11 G13:N65536">
    <cfRule type="cellIs" dxfId="1" priority="1" stopIfTrue="1" operator="equal">
      <formula>100</formula>
    </cfRule>
  </conditionalFormatting>
  <printOptions horizontalCentered="1" verticalCentered="1" gridLines="1"/>
  <pageMargins left="0.25" right="0.25" top="0.5" bottom="0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/>
  </sheetViews>
  <sheetFormatPr defaultColWidth="9.1796875" defaultRowHeight="15.5" x14ac:dyDescent="0.35"/>
  <cols>
    <col min="1" max="1" width="6.1796875" style="10" customWidth="1"/>
    <col min="2" max="2" width="6.81640625" style="10" customWidth="1"/>
    <col min="3" max="3" width="11.453125" style="10" bestFit="1" customWidth="1"/>
    <col min="4" max="4" width="11.26953125" style="10" bestFit="1" customWidth="1"/>
    <col min="5" max="5" width="5" style="10" customWidth="1"/>
    <col min="6" max="6" width="5.54296875" style="10" customWidth="1"/>
    <col min="7" max="9" width="3.81640625" style="5" bestFit="1" customWidth="1"/>
    <col min="10" max="10" width="5" style="5" bestFit="1" customWidth="1"/>
    <col min="11" max="13" width="3.81640625" style="5" bestFit="1" customWidth="1"/>
    <col min="14" max="14" width="7" style="5" bestFit="1" customWidth="1"/>
    <col min="15" max="15" width="5.1796875" style="5" bestFit="1" customWidth="1"/>
    <col min="16" max="16" width="7" style="5" bestFit="1" customWidth="1"/>
    <col min="17" max="17" width="6.7265625" style="5" customWidth="1"/>
    <col min="18" max="16384" width="9.1796875" style="10"/>
  </cols>
  <sheetData>
    <row r="1" spans="1:17" s="7" customFormat="1" ht="20" x14ac:dyDescent="0.4">
      <c r="A1" s="6" t="s">
        <v>204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s="8" customFormat="1" ht="20" x14ac:dyDescent="0.4">
      <c r="A2" s="6" t="s">
        <v>646</v>
      </c>
      <c r="B2" s="6"/>
      <c r="C2" s="6"/>
      <c r="D2" s="6"/>
      <c r="E2" s="6"/>
      <c r="F2" s="6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8" customFormat="1" ht="20" x14ac:dyDescent="0.4">
      <c r="A3" s="21" t="s">
        <v>772</v>
      </c>
      <c r="B3" s="6"/>
      <c r="C3" s="6"/>
      <c r="D3" s="6"/>
      <c r="E3" s="6"/>
      <c r="F3" s="6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x14ac:dyDescent="0.35">
      <c r="A4" s="14"/>
      <c r="B4" s="14"/>
      <c r="C4" s="14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4"/>
    </row>
    <row r="5" spans="1:17" x14ac:dyDescent="0.35">
      <c r="A5" s="9" t="s">
        <v>246</v>
      </c>
      <c r="B5" s="9"/>
      <c r="C5" s="9"/>
      <c r="D5" s="9"/>
      <c r="E5" s="9" t="s">
        <v>762</v>
      </c>
      <c r="F5" s="9"/>
      <c r="N5" s="20">
        <v>760.7</v>
      </c>
      <c r="Q5" s="20"/>
    </row>
    <row r="6" spans="1:17" x14ac:dyDescent="0.35">
      <c r="A6" s="9" t="s">
        <v>247</v>
      </c>
      <c r="B6" s="9"/>
      <c r="C6" s="9"/>
      <c r="D6" s="9"/>
      <c r="E6" s="9" t="s">
        <v>774</v>
      </c>
      <c r="F6" s="9"/>
      <c r="N6" s="20">
        <v>743.8</v>
      </c>
      <c r="Q6" s="20"/>
    </row>
    <row r="7" spans="1:17" x14ac:dyDescent="0.35">
      <c r="A7" s="9" t="s">
        <v>248</v>
      </c>
      <c r="B7" s="9"/>
      <c r="C7" s="9"/>
      <c r="D7" s="9"/>
      <c r="E7" s="9" t="s">
        <v>775</v>
      </c>
      <c r="F7" s="9"/>
      <c r="N7" s="20">
        <v>726.7</v>
      </c>
      <c r="Q7" s="20"/>
    </row>
    <row r="8" spans="1:17" x14ac:dyDescent="0.35">
      <c r="A8" s="9"/>
      <c r="B8" s="9"/>
      <c r="C8" s="9"/>
      <c r="D8" s="9"/>
    </row>
    <row r="9" spans="1:17" x14ac:dyDescent="0.35">
      <c r="A9" s="9" t="s">
        <v>249</v>
      </c>
      <c r="B9" s="9"/>
      <c r="C9" s="9"/>
      <c r="D9" s="9"/>
      <c r="E9" s="9" t="s">
        <v>759</v>
      </c>
      <c r="F9" s="9"/>
      <c r="N9" s="11">
        <v>528</v>
      </c>
      <c r="Q9" s="11"/>
    </row>
    <row r="10" spans="1:17" x14ac:dyDescent="0.35">
      <c r="A10" s="9" t="s">
        <v>256</v>
      </c>
      <c r="B10" s="9"/>
      <c r="C10" s="9"/>
      <c r="D10" s="9"/>
      <c r="E10" s="9" t="s">
        <v>761</v>
      </c>
      <c r="F10" s="9"/>
      <c r="N10" s="11">
        <v>525</v>
      </c>
      <c r="Q10" s="11"/>
    </row>
    <row r="11" spans="1:17" x14ac:dyDescent="0.35">
      <c r="A11" s="9" t="s">
        <v>257</v>
      </c>
      <c r="B11" s="9"/>
      <c r="C11" s="9"/>
      <c r="D11" s="9"/>
      <c r="E11" s="9" t="s">
        <v>773</v>
      </c>
      <c r="F11" s="9"/>
      <c r="N11" s="11">
        <v>460</v>
      </c>
      <c r="Q11" s="11"/>
    </row>
    <row r="12" spans="1:17" x14ac:dyDescent="0.35">
      <c r="A12" s="9"/>
      <c r="B12" s="9"/>
      <c r="C12" s="9"/>
      <c r="D12" s="9"/>
    </row>
    <row r="13" spans="1:17" hidden="1" x14ac:dyDescent="0.35">
      <c r="A13" s="9" t="s">
        <v>250</v>
      </c>
      <c r="B13" s="9"/>
      <c r="C13" s="9"/>
      <c r="D13" s="9"/>
      <c r="E13" s="9"/>
      <c r="F13" s="9"/>
      <c r="Q13" s="11"/>
    </row>
    <row r="14" spans="1:17" hidden="1" x14ac:dyDescent="0.35">
      <c r="A14" s="9" t="s">
        <v>689</v>
      </c>
      <c r="B14" s="9"/>
      <c r="C14" s="9"/>
      <c r="D14" s="9"/>
      <c r="E14" s="9"/>
      <c r="F14" s="9"/>
      <c r="Q14" s="11"/>
    </row>
    <row r="15" spans="1:17" hidden="1" x14ac:dyDescent="0.35">
      <c r="A15" s="9" t="s">
        <v>690</v>
      </c>
      <c r="B15" s="9"/>
      <c r="C15" s="9"/>
      <c r="D15" s="9"/>
      <c r="E15" s="9"/>
      <c r="F15" s="9"/>
      <c r="Q15" s="11"/>
    </row>
    <row r="16" spans="1:17" hidden="1" x14ac:dyDescent="0.35">
      <c r="A16" s="9"/>
      <c r="B16" s="9"/>
      <c r="C16" s="9"/>
      <c r="D16" s="9"/>
      <c r="E16" s="9"/>
      <c r="F16" s="9"/>
    </row>
    <row r="17" spans="1:17" s="12" customFormat="1" x14ac:dyDescent="0.35">
      <c r="A17" s="1" t="s">
        <v>251</v>
      </c>
      <c r="B17" s="1" t="s">
        <v>0</v>
      </c>
      <c r="C17" s="2" t="s">
        <v>1</v>
      </c>
      <c r="D17" s="2" t="s">
        <v>2</v>
      </c>
      <c r="E17" s="1" t="s">
        <v>3</v>
      </c>
      <c r="F17" s="1" t="s">
        <v>205</v>
      </c>
      <c r="G17" s="11">
        <v>1</v>
      </c>
      <c r="H17" s="11">
        <v>2</v>
      </c>
      <c r="I17" s="11">
        <v>3</v>
      </c>
      <c r="J17" s="11" t="s">
        <v>647</v>
      </c>
      <c r="K17" s="11">
        <v>1</v>
      </c>
      <c r="L17" s="11">
        <v>2</v>
      </c>
      <c r="M17" s="11">
        <v>3</v>
      </c>
      <c r="N17" s="11" t="s">
        <v>648</v>
      </c>
      <c r="O17" s="11" t="s">
        <v>252</v>
      </c>
      <c r="P17" s="11" t="s">
        <v>255</v>
      </c>
      <c r="Q17" s="11" t="s">
        <v>254</v>
      </c>
    </row>
    <row r="18" spans="1:17" x14ac:dyDescent="0.35">
      <c r="A18" s="4">
        <v>1</v>
      </c>
      <c r="B18" s="16">
        <v>108</v>
      </c>
      <c r="C18" s="17" t="s">
        <v>516</v>
      </c>
      <c r="D18" s="17" t="s">
        <v>517</v>
      </c>
      <c r="E18" s="16" t="s">
        <v>9</v>
      </c>
      <c r="F18" s="16" t="s">
        <v>237</v>
      </c>
      <c r="G18" s="5">
        <v>90</v>
      </c>
      <c r="H18" s="5">
        <v>92</v>
      </c>
      <c r="I18" s="5">
        <v>93</v>
      </c>
      <c r="J18" s="5">
        <f t="shared" ref="J18:J32" si="0">SUM(G18:I18)</f>
        <v>275</v>
      </c>
      <c r="K18" s="5">
        <f>49+47</f>
        <v>96</v>
      </c>
      <c r="L18" s="5">
        <f>49+49</f>
        <v>98</v>
      </c>
      <c r="M18" s="5">
        <f>45+47</f>
        <v>92</v>
      </c>
      <c r="N18" s="5">
        <f t="shared" ref="N18:N32" si="1">SUM(K18:M18)</f>
        <v>286</v>
      </c>
      <c r="O18" s="5">
        <f t="shared" ref="O18:O32" si="2">SUM(N18,J18)</f>
        <v>561</v>
      </c>
      <c r="P18" s="18">
        <v>199.7</v>
      </c>
      <c r="Q18" s="18">
        <f t="shared" ref="Q18:Q25" si="3">SUM(P18+O18)</f>
        <v>760.7</v>
      </c>
    </row>
    <row r="19" spans="1:17" x14ac:dyDescent="0.35">
      <c r="A19" s="4">
        <v>2</v>
      </c>
      <c r="B19" s="16">
        <v>262</v>
      </c>
      <c r="C19" s="17" t="s">
        <v>528</v>
      </c>
      <c r="D19" s="17" t="s">
        <v>36</v>
      </c>
      <c r="E19" s="16" t="s">
        <v>9</v>
      </c>
      <c r="F19" s="16" t="s">
        <v>218</v>
      </c>
      <c r="G19" s="5">
        <v>90</v>
      </c>
      <c r="H19" s="5">
        <v>94</v>
      </c>
      <c r="I19" s="5">
        <v>91</v>
      </c>
      <c r="J19" s="5">
        <f t="shared" si="0"/>
        <v>275</v>
      </c>
      <c r="K19" s="5">
        <v>89</v>
      </c>
      <c r="L19" s="5">
        <v>93</v>
      </c>
      <c r="M19" s="5">
        <v>88</v>
      </c>
      <c r="N19" s="5">
        <f t="shared" si="1"/>
        <v>270</v>
      </c>
      <c r="O19" s="5">
        <f t="shared" si="2"/>
        <v>545</v>
      </c>
      <c r="P19" s="18">
        <v>198.8</v>
      </c>
      <c r="Q19" s="18">
        <f t="shared" si="3"/>
        <v>743.8</v>
      </c>
    </row>
    <row r="20" spans="1:17" x14ac:dyDescent="0.35">
      <c r="A20" s="4">
        <v>3</v>
      </c>
      <c r="B20" s="16">
        <v>289</v>
      </c>
      <c r="C20" s="17" t="s">
        <v>529</v>
      </c>
      <c r="D20" s="17" t="s">
        <v>108</v>
      </c>
      <c r="E20" s="16" t="s">
        <v>9</v>
      </c>
      <c r="F20" s="16" t="s">
        <v>228</v>
      </c>
      <c r="G20" s="5">
        <v>96</v>
      </c>
      <c r="H20" s="5">
        <v>92</v>
      </c>
      <c r="I20" s="5">
        <v>91</v>
      </c>
      <c r="J20" s="5">
        <f t="shared" si="0"/>
        <v>279</v>
      </c>
      <c r="K20" s="5">
        <f>47+48</f>
        <v>95</v>
      </c>
      <c r="L20" s="5">
        <f>42+41</f>
        <v>83</v>
      </c>
      <c r="M20" s="5">
        <f>42+42</f>
        <v>84</v>
      </c>
      <c r="N20" s="5">
        <f t="shared" si="1"/>
        <v>262</v>
      </c>
      <c r="O20" s="5">
        <f t="shared" si="2"/>
        <v>541</v>
      </c>
      <c r="P20" s="18">
        <v>185.7</v>
      </c>
      <c r="Q20" s="18">
        <f t="shared" si="3"/>
        <v>726.7</v>
      </c>
    </row>
    <row r="21" spans="1:17" x14ac:dyDescent="0.35">
      <c r="A21" s="4">
        <v>4</v>
      </c>
      <c r="B21" s="16">
        <v>220</v>
      </c>
      <c r="C21" s="17" t="s">
        <v>525</v>
      </c>
      <c r="D21" s="17" t="s">
        <v>118</v>
      </c>
      <c r="E21" s="16" t="s">
        <v>6</v>
      </c>
      <c r="F21" s="16" t="s">
        <v>208</v>
      </c>
      <c r="G21" s="5">
        <v>90</v>
      </c>
      <c r="H21" s="5">
        <v>88</v>
      </c>
      <c r="I21" s="5">
        <v>82</v>
      </c>
      <c r="J21" s="5">
        <f t="shared" si="0"/>
        <v>260</v>
      </c>
      <c r="K21" s="5">
        <v>85</v>
      </c>
      <c r="L21" s="5">
        <v>87</v>
      </c>
      <c r="M21" s="5">
        <v>93</v>
      </c>
      <c r="N21" s="5">
        <f t="shared" si="1"/>
        <v>265</v>
      </c>
      <c r="O21" s="5">
        <f t="shared" si="2"/>
        <v>525</v>
      </c>
      <c r="P21" s="18">
        <v>189.5</v>
      </c>
      <c r="Q21" s="18">
        <f t="shared" si="3"/>
        <v>714.5</v>
      </c>
    </row>
    <row r="22" spans="1:17" x14ac:dyDescent="0.35">
      <c r="A22" s="4">
        <v>5</v>
      </c>
      <c r="B22" s="16">
        <v>395</v>
      </c>
      <c r="C22" s="17" t="s">
        <v>530</v>
      </c>
      <c r="D22" s="17" t="s">
        <v>531</v>
      </c>
      <c r="E22" s="16" t="s">
        <v>6</v>
      </c>
      <c r="F22" s="16" t="s">
        <v>232</v>
      </c>
      <c r="G22" s="5">
        <v>86</v>
      </c>
      <c r="H22" s="5">
        <v>95</v>
      </c>
      <c r="I22" s="5">
        <v>86</v>
      </c>
      <c r="J22" s="5">
        <f t="shared" si="0"/>
        <v>267</v>
      </c>
      <c r="K22" s="5">
        <f>44+43</f>
        <v>87</v>
      </c>
      <c r="L22" s="5">
        <f>43+43</f>
        <v>86</v>
      </c>
      <c r="M22" s="5">
        <f>45+43</f>
        <v>88</v>
      </c>
      <c r="N22" s="5">
        <f t="shared" si="1"/>
        <v>261</v>
      </c>
      <c r="O22" s="5">
        <f t="shared" si="2"/>
        <v>528</v>
      </c>
      <c r="P22" s="18">
        <v>175.5</v>
      </c>
      <c r="Q22" s="18">
        <f t="shared" si="3"/>
        <v>703.5</v>
      </c>
    </row>
    <row r="23" spans="1:17" x14ac:dyDescent="0.35">
      <c r="A23" s="4">
        <v>6</v>
      </c>
      <c r="B23" s="16">
        <v>291</v>
      </c>
      <c r="C23" s="17" t="s">
        <v>651</v>
      </c>
      <c r="D23" s="17" t="s">
        <v>652</v>
      </c>
      <c r="E23" s="16" t="s">
        <v>9</v>
      </c>
      <c r="F23" s="16" t="s">
        <v>232</v>
      </c>
      <c r="G23" s="5">
        <v>85</v>
      </c>
      <c r="H23" s="5">
        <v>81</v>
      </c>
      <c r="I23" s="5">
        <v>89</v>
      </c>
      <c r="J23" s="5">
        <f t="shared" si="0"/>
        <v>255</v>
      </c>
      <c r="K23" s="5">
        <v>86</v>
      </c>
      <c r="L23" s="5">
        <v>85</v>
      </c>
      <c r="M23" s="5">
        <v>88</v>
      </c>
      <c r="N23" s="5">
        <f t="shared" si="1"/>
        <v>259</v>
      </c>
      <c r="O23" s="5">
        <f t="shared" si="2"/>
        <v>514</v>
      </c>
      <c r="P23" s="18">
        <v>182</v>
      </c>
      <c r="Q23" s="18">
        <f t="shared" si="3"/>
        <v>696</v>
      </c>
    </row>
    <row r="24" spans="1:17" x14ac:dyDescent="0.35">
      <c r="A24" s="4">
        <v>7</v>
      </c>
      <c r="B24" s="16">
        <v>188</v>
      </c>
      <c r="C24" s="17" t="s">
        <v>523</v>
      </c>
      <c r="D24" s="17" t="s">
        <v>524</v>
      </c>
      <c r="E24" s="16" t="s">
        <v>9</v>
      </c>
      <c r="F24" s="16" t="s">
        <v>224</v>
      </c>
      <c r="G24" s="5">
        <v>76</v>
      </c>
      <c r="H24" s="5">
        <v>80</v>
      </c>
      <c r="I24" s="5">
        <v>90</v>
      </c>
      <c r="J24" s="5">
        <f t="shared" si="0"/>
        <v>246</v>
      </c>
      <c r="K24" s="5">
        <f>46+46</f>
        <v>92</v>
      </c>
      <c r="L24" s="5">
        <f>41+37</f>
        <v>78</v>
      </c>
      <c r="M24" s="5">
        <f>43+47</f>
        <v>90</v>
      </c>
      <c r="N24" s="5">
        <f t="shared" si="1"/>
        <v>260</v>
      </c>
      <c r="O24" s="5">
        <f t="shared" si="2"/>
        <v>506</v>
      </c>
      <c r="P24" s="18">
        <v>176.2</v>
      </c>
      <c r="Q24" s="18">
        <f t="shared" si="3"/>
        <v>682.2</v>
      </c>
    </row>
    <row r="25" spans="1:17" x14ac:dyDescent="0.35">
      <c r="A25" s="4">
        <v>8</v>
      </c>
      <c r="B25" s="16">
        <v>409</v>
      </c>
      <c r="C25" s="17" t="s">
        <v>532</v>
      </c>
      <c r="D25" s="17" t="s">
        <v>533</v>
      </c>
      <c r="E25" s="16" t="s">
        <v>9</v>
      </c>
      <c r="F25" s="16" t="s">
        <v>224</v>
      </c>
      <c r="G25" s="5">
        <v>88</v>
      </c>
      <c r="H25" s="5">
        <v>84</v>
      </c>
      <c r="I25" s="5">
        <v>82</v>
      </c>
      <c r="J25" s="5">
        <f t="shared" si="0"/>
        <v>254</v>
      </c>
      <c r="K25" s="5">
        <v>81</v>
      </c>
      <c r="L25" s="5">
        <v>86</v>
      </c>
      <c r="M25" s="5">
        <v>80</v>
      </c>
      <c r="N25" s="5">
        <f t="shared" si="1"/>
        <v>247</v>
      </c>
      <c r="O25" s="5">
        <f t="shared" si="2"/>
        <v>501</v>
      </c>
      <c r="P25" s="18">
        <v>177.5</v>
      </c>
      <c r="Q25" s="18">
        <f t="shared" si="3"/>
        <v>678.5</v>
      </c>
    </row>
    <row r="26" spans="1:17" x14ac:dyDescent="0.35">
      <c r="A26" s="4">
        <v>9</v>
      </c>
      <c r="B26" s="16">
        <v>247</v>
      </c>
      <c r="C26" s="17" t="s">
        <v>649</v>
      </c>
      <c r="D26" s="17" t="s">
        <v>650</v>
      </c>
      <c r="E26" s="16" t="s">
        <v>9</v>
      </c>
      <c r="F26" s="16" t="s">
        <v>217</v>
      </c>
      <c r="G26" s="5">
        <v>89</v>
      </c>
      <c r="H26" s="5">
        <v>83</v>
      </c>
      <c r="I26" s="5">
        <v>84</v>
      </c>
      <c r="J26" s="5">
        <f t="shared" si="0"/>
        <v>256</v>
      </c>
      <c r="K26" s="5">
        <v>83</v>
      </c>
      <c r="L26" s="5">
        <v>83</v>
      </c>
      <c r="M26" s="5">
        <v>78</v>
      </c>
      <c r="N26" s="5">
        <f t="shared" si="1"/>
        <v>244</v>
      </c>
      <c r="O26" s="5">
        <f t="shared" si="2"/>
        <v>500</v>
      </c>
      <c r="P26" s="18"/>
      <c r="Q26" s="18"/>
    </row>
    <row r="27" spans="1:17" x14ac:dyDescent="0.35">
      <c r="A27" s="4">
        <v>10</v>
      </c>
      <c r="B27" s="16">
        <v>136</v>
      </c>
      <c r="C27" s="17" t="s">
        <v>521</v>
      </c>
      <c r="D27" s="17" t="s">
        <v>112</v>
      </c>
      <c r="E27" s="16" t="s">
        <v>9</v>
      </c>
      <c r="F27" s="16" t="s">
        <v>223</v>
      </c>
      <c r="G27" s="5">
        <v>90</v>
      </c>
      <c r="H27" s="5">
        <v>88</v>
      </c>
      <c r="I27" s="5">
        <v>78</v>
      </c>
      <c r="J27" s="5">
        <f t="shared" si="0"/>
        <v>256</v>
      </c>
      <c r="K27" s="5">
        <f>48+41</f>
        <v>89</v>
      </c>
      <c r="L27" s="5">
        <f>44+33</f>
        <v>77</v>
      </c>
      <c r="M27" s="5">
        <f>43+31</f>
        <v>74</v>
      </c>
      <c r="N27" s="5">
        <f t="shared" si="1"/>
        <v>240</v>
      </c>
      <c r="O27" s="5">
        <f t="shared" si="2"/>
        <v>496</v>
      </c>
      <c r="P27" s="18"/>
      <c r="Q27" s="18"/>
    </row>
    <row r="28" spans="1:17" x14ac:dyDescent="0.35">
      <c r="A28" s="4">
        <v>11</v>
      </c>
      <c r="B28" s="16">
        <v>468</v>
      </c>
      <c r="C28" s="17" t="s">
        <v>518</v>
      </c>
      <c r="D28" s="17" t="s">
        <v>106</v>
      </c>
      <c r="E28" s="16" t="s">
        <v>9</v>
      </c>
      <c r="F28" s="16" t="s">
        <v>233</v>
      </c>
      <c r="G28" s="5">
        <v>79</v>
      </c>
      <c r="H28" s="5">
        <v>78</v>
      </c>
      <c r="I28" s="5">
        <v>78</v>
      </c>
      <c r="J28" s="5">
        <f t="shared" si="0"/>
        <v>235</v>
      </c>
      <c r="K28" s="5">
        <v>84</v>
      </c>
      <c r="L28" s="5">
        <v>78</v>
      </c>
      <c r="M28" s="5">
        <v>79</v>
      </c>
      <c r="N28" s="5">
        <f t="shared" si="1"/>
        <v>241</v>
      </c>
      <c r="O28" s="5">
        <f t="shared" si="2"/>
        <v>476</v>
      </c>
      <c r="P28" s="18"/>
      <c r="Q28" s="18"/>
    </row>
    <row r="29" spans="1:17" x14ac:dyDescent="0.35">
      <c r="A29" s="4">
        <v>12</v>
      </c>
      <c r="B29" s="16">
        <v>146</v>
      </c>
      <c r="C29" s="17" t="s">
        <v>522</v>
      </c>
      <c r="D29" s="17" t="s">
        <v>34</v>
      </c>
      <c r="E29" s="16" t="s">
        <v>6</v>
      </c>
      <c r="F29" s="16" t="s">
        <v>217</v>
      </c>
      <c r="G29" s="5">
        <v>81</v>
      </c>
      <c r="H29" s="5">
        <v>84</v>
      </c>
      <c r="I29" s="5">
        <v>81</v>
      </c>
      <c r="J29" s="5">
        <f t="shared" si="0"/>
        <v>246</v>
      </c>
      <c r="K29" s="5">
        <v>71</v>
      </c>
      <c r="L29" s="5">
        <v>69</v>
      </c>
      <c r="M29" s="5">
        <v>74</v>
      </c>
      <c r="N29" s="5">
        <f t="shared" si="1"/>
        <v>214</v>
      </c>
      <c r="O29" s="5">
        <f t="shared" si="2"/>
        <v>460</v>
      </c>
      <c r="P29" s="18"/>
      <c r="Q29" s="18"/>
    </row>
    <row r="30" spans="1:17" x14ac:dyDescent="0.35">
      <c r="A30" s="4">
        <v>13</v>
      </c>
      <c r="B30" s="16">
        <v>434</v>
      </c>
      <c r="C30" s="17" t="s">
        <v>534</v>
      </c>
      <c r="D30" s="17" t="s">
        <v>535</v>
      </c>
      <c r="E30" s="16" t="s">
        <v>9</v>
      </c>
      <c r="F30" s="16" t="s">
        <v>224</v>
      </c>
      <c r="G30" s="5">
        <v>81</v>
      </c>
      <c r="H30" s="5">
        <v>81</v>
      </c>
      <c r="I30" s="5">
        <v>72</v>
      </c>
      <c r="J30" s="5">
        <f t="shared" si="0"/>
        <v>234</v>
      </c>
      <c r="K30" s="5">
        <f>39+42</f>
        <v>81</v>
      </c>
      <c r="L30" s="5">
        <f>39+35</f>
        <v>74</v>
      </c>
      <c r="M30" s="5">
        <f>33+37</f>
        <v>70</v>
      </c>
      <c r="N30" s="5">
        <f t="shared" si="1"/>
        <v>225</v>
      </c>
      <c r="O30" s="5">
        <f t="shared" si="2"/>
        <v>459</v>
      </c>
      <c r="P30" s="18"/>
      <c r="Q30" s="18"/>
    </row>
    <row r="31" spans="1:17" x14ac:dyDescent="0.35">
      <c r="A31" s="4">
        <v>14</v>
      </c>
      <c r="B31" s="16">
        <v>230</v>
      </c>
      <c r="C31" s="17" t="s">
        <v>526</v>
      </c>
      <c r="D31" s="17" t="s">
        <v>527</v>
      </c>
      <c r="E31" s="16" t="s">
        <v>6</v>
      </c>
      <c r="F31" s="16" t="s">
        <v>218</v>
      </c>
      <c r="G31" s="5">
        <v>85</v>
      </c>
      <c r="H31" s="5">
        <v>80</v>
      </c>
      <c r="I31" s="5">
        <v>84</v>
      </c>
      <c r="J31" s="5">
        <f t="shared" si="0"/>
        <v>249</v>
      </c>
      <c r="K31" s="5">
        <v>67</v>
      </c>
      <c r="L31" s="5">
        <v>56</v>
      </c>
      <c r="M31" s="5">
        <v>67</v>
      </c>
      <c r="N31" s="5">
        <f t="shared" si="1"/>
        <v>190</v>
      </c>
      <c r="O31" s="5">
        <f t="shared" si="2"/>
        <v>439</v>
      </c>
      <c r="P31" s="18"/>
      <c r="Q31" s="18"/>
    </row>
    <row r="32" spans="1:17" x14ac:dyDescent="0.35">
      <c r="A32" s="4">
        <v>15</v>
      </c>
      <c r="B32" s="16">
        <v>131</v>
      </c>
      <c r="C32" s="17" t="s">
        <v>519</v>
      </c>
      <c r="D32" s="17" t="s">
        <v>520</v>
      </c>
      <c r="E32" s="16" t="s">
        <v>9</v>
      </c>
      <c r="F32" s="16" t="s">
        <v>219</v>
      </c>
      <c r="G32" s="5">
        <v>75</v>
      </c>
      <c r="H32" s="5">
        <v>73</v>
      </c>
      <c r="I32" s="5">
        <v>73</v>
      </c>
      <c r="J32" s="5">
        <f t="shared" si="0"/>
        <v>221</v>
      </c>
      <c r="K32" s="5">
        <f>35+40</f>
        <v>75</v>
      </c>
      <c r="L32" s="5">
        <f>32+38</f>
        <v>70</v>
      </c>
      <c r="M32" s="5">
        <f>35+34</f>
        <v>69</v>
      </c>
      <c r="N32" s="5">
        <f t="shared" si="1"/>
        <v>214</v>
      </c>
      <c r="O32" s="5">
        <f t="shared" si="2"/>
        <v>435</v>
      </c>
      <c r="P32" s="18"/>
      <c r="Q32" s="18"/>
    </row>
  </sheetData>
  <phoneticPr fontId="4" type="noConversion"/>
  <conditionalFormatting sqref="G1:N7 G9:N11 G13:N65536">
    <cfRule type="cellIs" dxfId="0" priority="1" stopIfTrue="1" operator="equal">
      <formula>100</formula>
    </cfRule>
  </conditionalFormatting>
  <printOptions horizontalCentered="1" gridLines="1"/>
  <pageMargins left="0" right="0" top="2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792713-06A1-4E32-852D-3D794DB00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91D37-CA39-44D2-85A5-CDD505174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WAR</vt:lpstr>
      <vt:lpstr>3x20</vt:lpstr>
      <vt:lpstr>MAR</vt:lpstr>
      <vt:lpstr>M Prone</vt:lpstr>
      <vt:lpstr>3x40</vt:lpstr>
      <vt:lpstr>WAP</vt:lpstr>
      <vt:lpstr>MAP</vt:lpstr>
      <vt:lpstr>M Sport</vt:lpstr>
      <vt:lpstr>W Sport</vt:lpstr>
      <vt:lpstr>'M Sport'!Print_Area</vt:lpstr>
      <vt:lpstr>MAP!Print_Area</vt:lpstr>
      <vt:lpstr>'3x20'!Print_Titles</vt:lpstr>
      <vt:lpstr>'3x40'!Print_Titles</vt:lpstr>
      <vt:lpstr>'M Prone'!Print_Titles</vt:lpstr>
      <vt:lpstr>MAR!Print_Titles</vt:lpstr>
      <vt:lpstr>WAR!Print_Titles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Reya Kempley</cp:lastModifiedBy>
  <cp:lastPrinted>2010-04-25T19:45:16Z</cp:lastPrinted>
  <dcterms:created xsi:type="dcterms:W3CDTF">2010-04-06T16:08:16Z</dcterms:created>
  <dcterms:modified xsi:type="dcterms:W3CDTF">2020-06-22T17:08:51Z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